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005" yWindow="-285" windowWidth="22350" windowHeight="11670"/>
  </bookViews>
  <sheets>
    <sheet name="LIsa 1" sheetId="1" r:id="rId1"/>
    <sheet name="Lisa 2" sheetId="2" r:id="rId2"/>
    <sheet name="Lisa 3 " sheetId="11" r:id="rId3"/>
    <sheet name="Lisa 4" sheetId="5" r:id="rId4"/>
    <sheet name="Lisa 5" sheetId="4" r:id="rId5"/>
    <sheet name="Lisa 6" sheetId="6" r:id="rId6"/>
    <sheet name="Lisa 7" sheetId="8" r:id="rId7"/>
    <sheet name="Lisa 8" sheetId="7" r:id="rId8"/>
    <sheet name="Lisa 9" sheetId="9" r:id="rId9"/>
    <sheet name="Lisa 10" sheetId="12" r:id="rId10"/>
    <sheet name="Lisa 11" sheetId="10" r:id="rId11"/>
  </sheets>
  <definedNames>
    <definedName name="_xlnm.Print_Titles" localSheetId="0">'LIsa 1'!$4:$5</definedName>
    <definedName name="_xlnm.Print_Titles" localSheetId="1">'Lisa 2'!$4:$5</definedName>
    <definedName name="_xlnm.Print_Titles" localSheetId="4">'Lisa 5'!$3:$4</definedName>
    <definedName name="_xlnm.Print_Titles" localSheetId="5">'Lisa 6'!$A:$A,'Lisa 6'!$5:$6</definedName>
    <definedName name="_xlnm.Print_Titles" localSheetId="7">'Lisa 8'!$A:$C,'Lisa 8'!$3:$4</definedName>
  </definedNames>
  <calcPr calcId="125725"/>
</workbook>
</file>

<file path=xl/calcChain.xml><?xml version="1.0" encoding="utf-8"?>
<calcChain xmlns="http://schemas.openxmlformats.org/spreadsheetml/2006/main">
  <c r="D231" i="1"/>
  <c r="E441"/>
  <c r="I441"/>
  <c r="E442"/>
  <c r="G442"/>
  <c r="G441" s="1"/>
  <c r="H442"/>
  <c r="H441" s="1"/>
  <c r="I442"/>
  <c r="D442"/>
  <c r="D441" s="1"/>
  <c r="I445"/>
  <c r="J445" s="1"/>
  <c r="F445"/>
  <c r="F444"/>
  <c r="J444" s="1"/>
  <c r="J443"/>
  <c r="F443"/>
  <c r="D36" i="4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C36"/>
  <c r="B35"/>
  <c r="B34"/>
  <c r="C35"/>
  <c r="F35"/>
  <c r="F32"/>
  <c r="D249" i="1"/>
  <c r="R36" i="8"/>
  <c r="E29" i="4"/>
  <c r="F29"/>
  <c r="G29"/>
  <c r="H29"/>
  <c r="I29"/>
  <c r="J29"/>
  <c r="K29"/>
  <c r="L29"/>
  <c r="M29"/>
  <c r="N29"/>
  <c r="O29"/>
  <c r="P29"/>
  <c r="Q29"/>
  <c r="R29"/>
  <c r="S29"/>
  <c r="T29"/>
  <c r="U29"/>
  <c r="V29"/>
  <c r="D29"/>
  <c r="B29"/>
  <c r="B25"/>
  <c r="B26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B22"/>
  <c r="B5"/>
  <c r="B6"/>
  <c r="B7"/>
  <c r="B8"/>
  <c r="B9"/>
  <c r="B10"/>
  <c r="B11"/>
  <c r="B12"/>
  <c r="B13"/>
  <c r="B14"/>
  <c r="B15"/>
  <c r="B16"/>
  <c r="F442" i="1" l="1"/>
  <c r="F441" s="1"/>
  <c r="J441"/>
  <c r="B36" i="4"/>
  <c r="E36" i="8" l="1"/>
  <c r="D36"/>
  <c r="B35"/>
  <c r="B20"/>
  <c r="I5"/>
  <c r="G5"/>
  <c r="J10" i="12"/>
  <c r="L38" i="6"/>
  <c r="M38"/>
  <c r="K35"/>
  <c r="K37"/>
  <c r="K38"/>
  <c r="D46" i="7"/>
  <c r="G14" i="9" l="1"/>
  <c r="G15"/>
  <c r="F5"/>
  <c r="F9"/>
  <c r="F13"/>
  <c r="D45" i="7" l="1"/>
  <c r="C38"/>
  <c r="C23"/>
  <c r="E34" i="6" l="1"/>
  <c r="B35"/>
  <c r="B36"/>
  <c r="I418" i="1"/>
  <c r="I419"/>
  <c r="F419"/>
  <c r="F420"/>
  <c r="F418"/>
  <c r="I415"/>
  <c r="I416"/>
  <c r="I417"/>
  <c r="I414"/>
  <c r="I413"/>
  <c r="E410"/>
  <c r="G410"/>
  <c r="H410"/>
  <c r="D410"/>
  <c r="I411"/>
  <c r="I412"/>
  <c r="V8" i="6"/>
  <c r="G283" i="1"/>
  <c r="K31" i="6"/>
  <c r="L33"/>
  <c r="M33"/>
  <c r="B31"/>
  <c r="L29"/>
  <c r="M29"/>
  <c r="K23"/>
  <c r="K24"/>
  <c r="K22"/>
  <c r="C25"/>
  <c r="D25"/>
  <c r="E25"/>
  <c r="F25"/>
  <c r="G25"/>
  <c r="H25"/>
  <c r="I25"/>
  <c r="J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B23"/>
  <c r="B24"/>
  <c r="B22"/>
  <c r="B8"/>
  <c r="B9"/>
  <c r="B10"/>
  <c r="B11"/>
  <c r="B12"/>
  <c r="B13"/>
  <c r="B14"/>
  <c r="B15"/>
  <c r="B16"/>
  <c r="B17"/>
  <c r="B18"/>
  <c r="B19"/>
  <c r="B20"/>
  <c r="B7"/>
  <c r="L21"/>
  <c r="M21"/>
  <c r="K8"/>
  <c r="K9"/>
  <c r="K10"/>
  <c r="K11"/>
  <c r="K12"/>
  <c r="K13"/>
  <c r="K14"/>
  <c r="J33"/>
  <c r="J38"/>
  <c r="J419" i="1" l="1"/>
  <c r="J418"/>
  <c r="B25" i="6"/>
  <c r="K25"/>
  <c r="F20" i="5"/>
  <c r="B20"/>
  <c r="F34"/>
  <c r="I144" i="2"/>
  <c r="J144" s="1"/>
  <c r="I145"/>
  <c r="I146"/>
  <c r="I147"/>
  <c r="J147" s="1"/>
  <c r="I148"/>
  <c r="J148" s="1"/>
  <c r="I149"/>
  <c r="J145"/>
  <c r="J146"/>
  <c r="J149"/>
  <c r="E147"/>
  <c r="F147"/>
  <c r="G147"/>
  <c r="H147"/>
  <c r="D147"/>
  <c r="E140"/>
  <c r="F140"/>
  <c r="G140"/>
  <c r="H140"/>
  <c r="D140"/>
  <c r="I119"/>
  <c r="F119"/>
  <c r="F118" s="1"/>
  <c r="F117" s="1"/>
  <c r="H118"/>
  <c r="H117" s="1"/>
  <c r="G118"/>
  <c r="E118"/>
  <c r="E117" s="1"/>
  <c r="D118"/>
  <c r="D117" s="1"/>
  <c r="G117"/>
  <c r="I117" s="1"/>
  <c r="I89"/>
  <c r="F89"/>
  <c r="F88" s="1"/>
  <c r="F87" s="1"/>
  <c r="F86" s="1"/>
  <c r="H88"/>
  <c r="H87" s="1"/>
  <c r="H86" s="1"/>
  <c r="G88"/>
  <c r="E88"/>
  <c r="E87" s="1"/>
  <c r="E86" s="1"/>
  <c r="D88"/>
  <c r="D87" s="1"/>
  <c r="D86" s="1"/>
  <c r="G79"/>
  <c r="G78" s="1"/>
  <c r="H79"/>
  <c r="H78" s="1"/>
  <c r="E79"/>
  <c r="D79"/>
  <c r="I84"/>
  <c r="J84" s="1"/>
  <c r="F84"/>
  <c r="H83"/>
  <c r="H82" s="1"/>
  <c r="H81" s="1"/>
  <c r="G83"/>
  <c r="F83"/>
  <c r="F82" s="1"/>
  <c r="F81" s="1"/>
  <c r="E83"/>
  <c r="E82" s="1"/>
  <c r="E81" s="1"/>
  <c r="D83"/>
  <c r="D82" s="1"/>
  <c r="D81" s="1"/>
  <c r="J89" l="1"/>
  <c r="J119"/>
  <c r="I118"/>
  <c r="J118" s="1"/>
  <c r="J117"/>
  <c r="I88"/>
  <c r="G87"/>
  <c r="J88"/>
  <c r="I83"/>
  <c r="J83" s="1"/>
  <c r="G82"/>
  <c r="I50"/>
  <c r="F50"/>
  <c r="I49"/>
  <c r="D49"/>
  <c r="F49" s="1"/>
  <c r="I48"/>
  <c r="I47"/>
  <c r="F47"/>
  <c r="F46" s="1"/>
  <c r="F45" s="1"/>
  <c r="H46"/>
  <c r="H45" s="1"/>
  <c r="G46"/>
  <c r="G45" s="1"/>
  <c r="I45" s="1"/>
  <c r="E46"/>
  <c r="E45" s="1"/>
  <c r="D46"/>
  <c r="D45" s="1"/>
  <c r="I44"/>
  <c r="F44"/>
  <c r="H43"/>
  <c r="H42" s="1"/>
  <c r="G43"/>
  <c r="G42" s="1"/>
  <c r="E43"/>
  <c r="E42" s="1"/>
  <c r="D43"/>
  <c r="D42" s="1"/>
  <c r="G86" l="1"/>
  <c r="I87"/>
  <c r="J87" s="1"/>
  <c r="I82"/>
  <c r="J82" s="1"/>
  <c r="G81"/>
  <c r="I81" s="1"/>
  <c r="J81" s="1"/>
  <c r="H41"/>
  <c r="G41"/>
  <c r="E41"/>
  <c r="D48"/>
  <c r="F48" s="1"/>
  <c r="J48" s="1"/>
  <c r="I46"/>
  <c r="J46" s="1"/>
  <c r="J49"/>
  <c r="J50"/>
  <c r="J47"/>
  <c r="J45"/>
  <c r="I42"/>
  <c r="J44"/>
  <c r="F43"/>
  <c r="F42" s="1"/>
  <c r="I43"/>
  <c r="I86" l="1"/>
  <c r="J86" s="1"/>
  <c r="J42"/>
  <c r="J43"/>
  <c r="F1065" i="1" l="1"/>
  <c r="F1066"/>
  <c r="E1064"/>
  <c r="G1064"/>
  <c r="H1064"/>
  <c r="D1064"/>
  <c r="I1065"/>
  <c r="I1066"/>
  <c r="F930"/>
  <c r="I930"/>
  <c r="I918"/>
  <c r="F918"/>
  <c r="F917" s="1"/>
  <c r="F916" s="1"/>
  <c r="H917"/>
  <c r="H916" s="1"/>
  <c r="G917"/>
  <c r="E917"/>
  <c r="E916" s="1"/>
  <c r="D917"/>
  <c r="D916" s="1"/>
  <c r="G916"/>
  <c r="I908"/>
  <c r="F908"/>
  <c r="F907" s="1"/>
  <c r="F906" s="1"/>
  <c r="H907"/>
  <c r="G907"/>
  <c r="G906" s="1"/>
  <c r="E907"/>
  <c r="E906" s="1"/>
  <c r="D907"/>
  <c r="D906" s="1"/>
  <c r="I902"/>
  <c r="F902"/>
  <c r="F901" s="1"/>
  <c r="F900" s="1"/>
  <c r="H901"/>
  <c r="H900" s="1"/>
  <c r="G901"/>
  <c r="G900" s="1"/>
  <c r="E901"/>
  <c r="E900" s="1"/>
  <c r="D901"/>
  <c r="D900" s="1"/>
  <c r="I899"/>
  <c r="F899"/>
  <c r="F898" s="1"/>
  <c r="F897" s="1"/>
  <c r="H898"/>
  <c r="H897" s="1"/>
  <c r="G898"/>
  <c r="G897" s="1"/>
  <c r="E898"/>
  <c r="E897" s="1"/>
  <c r="D898"/>
  <c r="D897" s="1"/>
  <c r="F848"/>
  <c r="I848"/>
  <c r="F836"/>
  <c r="E835"/>
  <c r="G835"/>
  <c r="H835"/>
  <c r="D835"/>
  <c r="I836"/>
  <c r="F797"/>
  <c r="I797"/>
  <c r="I826"/>
  <c r="I770"/>
  <c r="F770"/>
  <c r="F742"/>
  <c r="I742"/>
  <c r="I685"/>
  <c r="I686"/>
  <c r="I687"/>
  <c r="F685"/>
  <c r="F686"/>
  <c r="F687"/>
  <c r="E684"/>
  <c r="G684"/>
  <c r="H684"/>
  <c r="D684"/>
  <c r="I632"/>
  <c r="I633"/>
  <c r="F632"/>
  <c r="F633"/>
  <c r="E631"/>
  <c r="G631"/>
  <c r="H631"/>
  <c r="D631"/>
  <c r="E609"/>
  <c r="G609"/>
  <c r="H609"/>
  <c r="D609"/>
  <c r="J908" l="1"/>
  <c r="I900"/>
  <c r="J900" s="1"/>
  <c r="J770"/>
  <c r="I897"/>
  <c r="I907"/>
  <c r="J907" s="1"/>
  <c r="J930"/>
  <c r="J742"/>
  <c r="I898"/>
  <c r="J898" s="1"/>
  <c r="I901"/>
  <c r="J901" s="1"/>
  <c r="I916"/>
  <c r="J916" s="1"/>
  <c r="I917"/>
  <c r="J917" s="1"/>
  <c r="J918"/>
  <c r="H906"/>
  <c r="I906" s="1"/>
  <c r="J906" s="1"/>
  <c r="J902"/>
  <c r="J899"/>
  <c r="J897"/>
  <c r="J848"/>
  <c r="J797"/>
  <c r="J685"/>
  <c r="J686"/>
  <c r="J687"/>
  <c r="J633"/>
  <c r="I631"/>
  <c r="F631"/>
  <c r="J632"/>
  <c r="J631" l="1"/>
  <c r="G540" l="1"/>
  <c r="F597"/>
  <c r="J597" s="1"/>
  <c r="I600" l="1"/>
  <c r="F600"/>
  <c r="E599"/>
  <c r="G599"/>
  <c r="H599"/>
  <c r="D599"/>
  <c r="D586"/>
  <c r="I599" l="1"/>
  <c r="F599"/>
  <c r="J600"/>
  <c r="J599" l="1"/>
  <c r="I292" l="1"/>
  <c r="F292"/>
  <c r="H291"/>
  <c r="G291"/>
  <c r="E291"/>
  <c r="D291"/>
  <c r="I424"/>
  <c r="F424"/>
  <c r="F414" s="1"/>
  <c r="J414" s="1"/>
  <c r="I425"/>
  <c r="F425"/>
  <c r="F415" s="1"/>
  <c r="J415" s="1"/>
  <c r="F405"/>
  <c r="I405"/>
  <c r="E404"/>
  <c r="G404"/>
  <c r="H404"/>
  <c r="D404"/>
  <c r="I386"/>
  <c r="F386"/>
  <c r="H385"/>
  <c r="G385"/>
  <c r="E385"/>
  <c r="D385"/>
  <c r="I384"/>
  <c r="F384"/>
  <c r="I383"/>
  <c r="F383"/>
  <c r="H382"/>
  <c r="G382"/>
  <c r="G381" s="1"/>
  <c r="E382"/>
  <c r="D382"/>
  <c r="D381" s="1"/>
  <c r="D388"/>
  <c r="E388"/>
  <c r="G388"/>
  <c r="H388"/>
  <c r="F389"/>
  <c r="I389"/>
  <c r="F390"/>
  <c r="I390"/>
  <c r="F380"/>
  <c r="I380"/>
  <c r="H379"/>
  <c r="G379"/>
  <c r="E379"/>
  <c r="D379"/>
  <c r="I378"/>
  <c r="F378"/>
  <c r="I377"/>
  <c r="F377"/>
  <c r="H376"/>
  <c r="G376"/>
  <c r="G375" s="1"/>
  <c r="E376"/>
  <c r="E375" s="1"/>
  <c r="D376"/>
  <c r="I360"/>
  <c r="F360"/>
  <c r="I357"/>
  <c r="F357"/>
  <c r="F341"/>
  <c r="I341"/>
  <c r="F321"/>
  <c r="I321"/>
  <c r="I302"/>
  <c r="F302"/>
  <c r="I280"/>
  <c r="F280"/>
  <c r="F240"/>
  <c r="I240"/>
  <c r="E439"/>
  <c r="G439"/>
  <c r="H439"/>
  <c r="D439"/>
  <c r="F440"/>
  <c r="F439" s="1"/>
  <c r="I440"/>
  <c r="F426"/>
  <c r="F416" s="1"/>
  <c r="J416" s="1"/>
  <c r="I426"/>
  <c r="G264"/>
  <c r="I401"/>
  <c r="F401"/>
  <c r="F366"/>
  <c r="I366"/>
  <c r="F347"/>
  <c r="I347"/>
  <c r="I327"/>
  <c r="F327"/>
  <c r="I310"/>
  <c r="F310"/>
  <c r="I309"/>
  <c r="F309"/>
  <c r="I308"/>
  <c r="F308"/>
  <c r="I307"/>
  <c r="F307"/>
  <c r="I306"/>
  <c r="F306"/>
  <c r="I305"/>
  <c r="F305"/>
  <c r="I304"/>
  <c r="F304"/>
  <c r="I303"/>
  <c r="F303"/>
  <c r="I301"/>
  <c r="F301"/>
  <c r="I300"/>
  <c r="F300"/>
  <c r="I299"/>
  <c r="F299"/>
  <c r="H298"/>
  <c r="G298"/>
  <c r="E298"/>
  <c r="D298"/>
  <c r="I297"/>
  <c r="F297"/>
  <c r="I296"/>
  <c r="F296"/>
  <c r="I295"/>
  <c r="F295"/>
  <c r="H294"/>
  <c r="G294"/>
  <c r="E294"/>
  <c r="D294"/>
  <c r="F289"/>
  <c r="I289"/>
  <c r="F285"/>
  <c r="I285"/>
  <c r="F274"/>
  <c r="I274"/>
  <c r="I238"/>
  <c r="F238"/>
  <c r="J424" l="1"/>
  <c r="I291"/>
  <c r="J425"/>
  <c r="D375"/>
  <c r="F291"/>
  <c r="J292"/>
  <c r="F404"/>
  <c r="I404"/>
  <c r="J405"/>
  <c r="I382"/>
  <c r="J384"/>
  <c r="J386"/>
  <c r="F385"/>
  <c r="E381"/>
  <c r="F382"/>
  <c r="H381"/>
  <c r="I381" s="1"/>
  <c r="I385"/>
  <c r="J385" s="1"/>
  <c r="J383"/>
  <c r="J390"/>
  <c r="H375"/>
  <c r="I375" s="1"/>
  <c r="F379"/>
  <c r="J389"/>
  <c r="I388"/>
  <c r="J380"/>
  <c r="I376"/>
  <c r="F376"/>
  <c r="I379"/>
  <c r="J377"/>
  <c r="J378"/>
  <c r="J357"/>
  <c r="J302"/>
  <c r="J341"/>
  <c r="J360"/>
  <c r="J401"/>
  <c r="J321"/>
  <c r="J240"/>
  <c r="J426"/>
  <c r="I439"/>
  <c r="J439" s="1"/>
  <c r="J280"/>
  <c r="J440"/>
  <c r="J289"/>
  <c r="J306"/>
  <c r="E293"/>
  <c r="J297"/>
  <c r="J300"/>
  <c r="J307"/>
  <c r="J327"/>
  <c r="J347"/>
  <c r="J305"/>
  <c r="J301"/>
  <c r="J304"/>
  <c r="J366"/>
  <c r="J274"/>
  <c r="I298"/>
  <c r="H293"/>
  <c r="J285"/>
  <c r="I294"/>
  <c r="J296"/>
  <c r="F298"/>
  <c r="F294"/>
  <c r="D293"/>
  <c r="J299"/>
  <c r="J308"/>
  <c r="J310"/>
  <c r="J303"/>
  <c r="J309"/>
  <c r="G293"/>
  <c r="J295"/>
  <c r="J238"/>
  <c r="J291" l="1"/>
  <c r="J404"/>
  <c r="J379"/>
  <c r="F381"/>
  <c r="J381" s="1"/>
  <c r="J382"/>
  <c r="J376"/>
  <c r="F375"/>
  <c r="J375" s="1"/>
  <c r="J294"/>
  <c r="F293"/>
  <c r="J298"/>
  <c r="I293"/>
  <c r="J293" l="1"/>
  <c r="I157" l="1"/>
  <c r="F157"/>
  <c r="F111"/>
  <c r="F112"/>
  <c r="I123"/>
  <c r="F123"/>
  <c r="D110"/>
  <c r="F110" s="1"/>
  <c r="I106"/>
  <c r="F106"/>
  <c r="I75"/>
  <c r="J75" s="1"/>
  <c r="I76"/>
  <c r="J76" s="1"/>
  <c r="E74"/>
  <c r="F74"/>
  <c r="G74"/>
  <c r="H74"/>
  <c r="D74"/>
  <c r="F54"/>
  <c r="I54"/>
  <c r="F55"/>
  <c r="I55"/>
  <c r="I57"/>
  <c r="F57"/>
  <c r="E49"/>
  <c r="G49"/>
  <c r="H49"/>
  <c r="D49"/>
  <c r="I50"/>
  <c r="I51"/>
  <c r="F50"/>
  <c r="F51"/>
  <c r="F18"/>
  <c r="I18"/>
  <c r="F19"/>
  <c r="I19"/>
  <c r="F17"/>
  <c r="E6" i="10"/>
  <c r="J106" i="1" l="1"/>
  <c r="J157"/>
  <c r="J55"/>
  <c r="J123"/>
  <c r="J19"/>
  <c r="F49"/>
  <c r="J57"/>
  <c r="I74"/>
  <c r="J74" s="1"/>
  <c r="I49"/>
  <c r="J54"/>
  <c r="J50"/>
  <c r="J51"/>
  <c r="J18"/>
  <c r="J49" l="1"/>
  <c r="K10" i="12"/>
  <c r="I10"/>
  <c r="H10"/>
  <c r="G10"/>
  <c r="E10"/>
  <c r="D10"/>
  <c r="C10"/>
  <c r="F9"/>
  <c r="B9"/>
  <c r="F8"/>
  <c r="B8"/>
  <c r="B26" i="6"/>
  <c r="O21"/>
  <c r="P21"/>
  <c r="K16"/>
  <c r="F10" i="12" l="1"/>
  <c r="B10"/>
  <c r="K15" i="6" l="1"/>
  <c r="K17"/>
  <c r="K18"/>
  <c r="K19"/>
  <c r="J29"/>
  <c r="J21"/>
  <c r="E32" i="4" l="1"/>
  <c r="G32"/>
  <c r="H32"/>
  <c r="I32"/>
  <c r="J32"/>
  <c r="K32"/>
  <c r="I19"/>
  <c r="E19"/>
  <c r="G19"/>
  <c r="H19"/>
  <c r="J19"/>
  <c r="K19"/>
  <c r="L19"/>
  <c r="M19"/>
  <c r="N19"/>
  <c r="O19"/>
  <c r="P19"/>
  <c r="Q19"/>
  <c r="R19"/>
  <c r="S19"/>
  <c r="T19"/>
  <c r="U19"/>
  <c r="V19"/>
  <c r="D19"/>
  <c r="B17"/>
  <c r="B18"/>
  <c r="E43" i="10"/>
  <c r="K5" i="8"/>
  <c r="D5"/>
  <c r="E5"/>
  <c r="F5"/>
  <c r="H5"/>
  <c r="J5"/>
  <c r="L5"/>
  <c r="M5"/>
  <c r="N5"/>
  <c r="O5"/>
  <c r="P5"/>
  <c r="Q5"/>
  <c r="R5"/>
  <c r="S5"/>
  <c r="T5"/>
  <c r="C5"/>
  <c r="B7"/>
  <c r="B8"/>
  <c r="B9"/>
  <c r="B10"/>
  <c r="B11"/>
  <c r="B12"/>
  <c r="B13"/>
  <c r="B14"/>
  <c r="B15"/>
  <c r="B16"/>
  <c r="B17"/>
  <c r="B18"/>
  <c r="B19"/>
  <c r="B21"/>
  <c r="B22"/>
  <c r="B23"/>
  <c r="B24"/>
  <c r="B25"/>
  <c r="B26"/>
  <c r="B27"/>
  <c r="B28"/>
  <c r="B29"/>
  <c r="B30"/>
  <c r="B31"/>
  <c r="B32"/>
  <c r="B33"/>
  <c r="B34"/>
  <c r="B36"/>
  <c r="B37"/>
  <c r="B6"/>
  <c r="B19" i="4" l="1"/>
  <c r="B5" i="8"/>
  <c r="I135" i="2"/>
  <c r="F135"/>
  <c r="E133"/>
  <c r="G133"/>
  <c r="H133"/>
  <c r="D133"/>
  <c r="J135" l="1"/>
  <c r="AB38" i="6"/>
  <c r="E38"/>
  <c r="AE38"/>
  <c r="AA38"/>
  <c r="O38"/>
  <c r="N38"/>
  <c r="O33"/>
  <c r="O29"/>
  <c r="D38"/>
  <c r="G38"/>
  <c r="H38"/>
  <c r="I38"/>
  <c r="R38"/>
  <c r="X38"/>
  <c r="Y38"/>
  <c r="AC38"/>
  <c r="AD38"/>
  <c r="C38"/>
  <c r="AF38"/>
  <c r="AE33"/>
  <c r="AE29"/>
  <c r="AE21"/>
  <c r="F38"/>
  <c r="B37"/>
  <c r="K7"/>
  <c r="K20"/>
  <c r="C21"/>
  <c r="D21"/>
  <c r="E21"/>
  <c r="F21"/>
  <c r="G21"/>
  <c r="H21"/>
  <c r="I21"/>
  <c r="N21"/>
  <c r="Q21"/>
  <c r="R21"/>
  <c r="S21"/>
  <c r="T21"/>
  <c r="U21"/>
  <c r="V21"/>
  <c r="W21"/>
  <c r="X21"/>
  <c r="Y21"/>
  <c r="Z21"/>
  <c r="AA21"/>
  <c r="AB21"/>
  <c r="AC21"/>
  <c r="AD21"/>
  <c r="AF21"/>
  <c r="K27"/>
  <c r="K28"/>
  <c r="K26"/>
  <c r="N29"/>
  <c r="P29"/>
  <c r="Q29"/>
  <c r="R29"/>
  <c r="S29"/>
  <c r="T29"/>
  <c r="U29"/>
  <c r="V29"/>
  <c r="W29"/>
  <c r="X29"/>
  <c r="Y29"/>
  <c r="Z29"/>
  <c r="AA29"/>
  <c r="AB29"/>
  <c r="AC29"/>
  <c r="AD29"/>
  <c r="AF29"/>
  <c r="C29"/>
  <c r="D29"/>
  <c r="E29"/>
  <c r="F29"/>
  <c r="G29"/>
  <c r="H29"/>
  <c r="I29"/>
  <c r="B27"/>
  <c r="B28"/>
  <c r="K32"/>
  <c r="K30"/>
  <c r="B32"/>
  <c r="B30"/>
  <c r="AF33"/>
  <c r="D33"/>
  <c r="E33"/>
  <c r="F33"/>
  <c r="G33"/>
  <c r="H33"/>
  <c r="I33"/>
  <c r="N33"/>
  <c r="P33"/>
  <c r="Q33"/>
  <c r="R33"/>
  <c r="S33"/>
  <c r="T33"/>
  <c r="U33"/>
  <c r="V33"/>
  <c r="W33"/>
  <c r="X33"/>
  <c r="Y33"/>
  <c r="Z33"/>
  <c r="AA33"/>
  <c r="AB33"/>
  <c r="AC33"/>
  <c r="AD33"/>
  <c r="C33"/>
  <c r="K29" l="1"/>
  <c r="B29"/>
  <c r="T38"/>
  <c r="W38"/>
  <c r="U38"/>
  <c r="Z38"/>
  <c r="B21"/>
  <c r="V38"/>
  <c r="P38"/>
  <c r="B38"/>
  <c r="B33"/>
  <c r="Q38"/>
  <c r="S38"/>
  <c r="K21"/>
  <c r="K33"/>
  <c r="I5" i="5" l="1"/>
  <c r="E16" i="11" l="1"/>
  <c r="E14"/>
  <c r="E10"/>
  <c r="E8" l="1"/>
  <c r="E7"/>
  <c r="E9"/>
  <c r="I60" i="2" l="1"/>
  <c r="F60"/>
  <c r="F59" s="1"/>
  <c r="H59"/>
  <c r="G59"/>
  <c r="E59"/>
  <c r="D59"/>
  <c r="J60" l="1"/>
  <c r="I59"/>
  <c r="J59" s="1"/>
  <c r="F136"/>
  <c r="I136"/>
  <c r="E108"/>
  <c r="E107" s="1"/>
  <c r="E103" s="1"/>
  <c r="G108"/>
  <c r="G107" s="1"/>
  <c r="H108"/>
  <c r="H107" s="1"/>
  <c r="E115"/>
  <c r="E114" s="1"/>
  <c r="G115"/>
  <c r="G114" s="1"/>
  <c r="H115"/>
  <c r="H114" s="1"/>
  <c r="E112"/>
  <c r="E111" s="1"/>
  <c r="G112"/>
  <c r="G111" s="1"/>
  <c r="G110" s="1"/>
  <c r="E142"/>
  <c r="E141" s="1"/>
  <c r="G142"/>
  <c r="G141" s="1"/>
  <c r="H142"/>
  <c r="H141" s="1"/>
  <c r="E138"/>
  <c r="E137" s="1"/>
  <c r="G138"/>
  <c r="G137" s="1"/>
  <c r="H138"/>
  <c r="H137" s="1"/>
  <c r="E132"/>
  <c r="G132"/>
  <c r="H132"/>
  <c r="I139"/>
  <c r="F139"/>
  <c r="F138" s="1"/>
  <c r="D138"/>
  <c r="D137" s="1"/>
  <c r="G123"/>
  <c r="I126"/>
  <c r="F126"/>
  <c r="H125"/>
  <c r="I125" s="1"/>
  <c r="E125"/>
  <c r="E124" s="1"/>
  <c r="D125"/>
  <c r="I103"/>
  <c r="H102"/>
  <c r="G102"/>
  <c r="D102"/>
  <c r="E100"/>
  <c r="G100"/>
  <c r="H100"/>
  <c r="I101"/>
  <c r="F101"/>
  <c r="D100"/>
  <c r="E57"/>
  <c r="E56" s="1"/>
  <c r="G57"/>
  <c r="H57"/>
  <c r="H56" s="1"/>
  <c r="E76"/>
  <c r="E75" s="1"/>
  <c r="G76"/>
  <c r="G75" s="1"/>
  <c r="G74" s="1"/>
  <c r="H76"/>
  <c r="H75" s="1"/>
  <c r="E72"/>
  <c r="E71" s="1"/>
  <c r="G72"/>
  <c r="G71" s="1"/>
  <c r="H72"/>
  <c r="H71" s="1"/>
  <c r="E69"/>
  <c r="E68" s="1"/>
  <c r="G69"/>
  <c r="G68" s="1"/>
  <c r="H69"/>
  <c r="G66"/>
  <c r="G65" s="1"/>
  <c r="H66"/>
  <c r="H65" s="1"/>
  <c r="I70"/>
  <c r="F70"/>
  <c r="D69"/>
  <c r="D68" s="1"/>
  <c r="E13"/>
  <c r="E12" s="1"/>
  <c r="E11" s="1"/>
  <c r="E10" s="1"/>
  <c r="G13"/>
  <c r="G12" s="1"/>
  <c r="H13"/>
  <c r="D13"/>
  <c r="D12" s="1"/>
  <c r="I14"/>
  <c r="F14"/>
  <c r="F13" s="1"/>
  <c r="F12" s="1"/>
  <c r="F11" s="1"/>
  <c r="F10" s="1"/>
  <c r="G34"/>
  <c r="G33" s="1"/>
  <c r="G32" s="1"/>
  <c r="H34"/>
  <c r="H33" s="1"/>
  <c r="H32" s="1"/>
  <c r="D34"/>
  <c r="F35"/>
  <c r="E34"/>
  <c r="I35"/>
  <c r="G64" l="1"/>
  <c r="G99"/>
  <c r="G98" s="1"/>
  <c r="F137"/>
  <c r="G56"/>
  <c r="G55" s="1"/>
  <c r="D99"/>
  <c r="I137"/>
  <c r="I138"/>
  <c r="J136"/>
  <c r="F103"/>
  <c r="F102" s="1"/>
  <c r="E102"/>
  <c r="E99" s="1"/>
  <c r="J101"/>
  <c r="I102"/>
  <c r="E131"/>
  <c r="G131"/>
  <c r="H131"/>
  <c r="F125"/>
  <c r="J125" s="1"/>
  <c r="J139"/>
  <c r="J138" s="1"/>
  <c r="J137" s="1"/>
  <c r="I100"/>
  <c r="H99"/>
  <c r="D124"/>
  <c r="F124" s="1"/>
  <c r="J126"/>
  <c r="H124"/>
  <c r="I124" s="1"/>
  <c r="F100"/>
  <c r="I69"/>
  <c r="H68"/>
  <c r="I68" s="1"/>
  <c r="J70"/>
  <c r="F69"/>
  <c r="F68" s="1"/>
  <c r="J14"/>
  <c r="I13"/>
  <c r="J13" s="1"/>
  <c r="G11"/>
  <c r="H12"/>
  <c r="H11" s="1"/>
  <c r="H10" s="1"/>
  <c r="D11"/>
  <c r="D10" s="1"/>
  <c r="J35"/>
  <c r="E130" l="1"/>
  <c r="G54"/>
  <c r="J102"/>
  <c r="H64"/>
  <c r="G130"/>
  <c r="H130"/>
  <c r="I99"/>
  <c r="F99"/>
  <c r="J103"/>
  <c r="J124"/>
  <c r="I12"/>
  <c r="J12" s="1"/>
  <c r="J68"/>
  <c r="J100"/>
  <c r="J69"/>
  <c r="G10"/>
  <c r="I10" s="1"/>
  <c r="J10" s="1"/>
  <c r="I11"/>
  <c r="J11" s="1"/>
  <c r="J99" l="1"/>
  <c r="D581" i="1"/>
  <c r="D583"/>
  <c r="D41" i="7"/>
  <c r="E41"/>
  <c r="F41"/>
  <c r="G41"/>
  <c r="H41"/>
  <c r="I41"/>
  <c r="J41"/>
  <c r="K41"/>
  <c r="L41"/>
  <c r="M41"/>
  <c r="N41"/>
  <c r="O41"/>
  <c r="P41"/>
  <c r="Q41"/>
  <c r="R41"/>
  <c r="S41"/>
  <c r="T41"/>
  <c r="C44"/>
  <c r="D31"/>
  <c r="E31"/>
  <c r="F31"/>
  <c r="G31"/>
  <c r="H31"/>
  <c r="I31"/>
  <c r="J31"/>
  <c r="K31"/>
  <c r="L31"/>
  <c r="M31"/>
  <c r="N31"/>
  <c r="O31"/>
  <c r="P31"/>
  <c r="Q31"/>
  <c r="R31"/>
  <c r="S31"/>
  <c r="T31"/>
  <c r="C22"/>
  <c r="C24"/>
  <c r="C25"/>
  <c r="C21"/>
  <c r="E65" i="10"/>
  <c r="E53"/>
  <c r="E36"/>
  <c r="E22"/>
  <c r="E14"/>
  <c r="E8"/>
  <c r="K13" i="9"/>
  <c r="K9"/>
  <c r="K5"/>
  <c r="E1038" i="1"/>
  <c r="G1038"/>
  <c r="H1038"/>
  <c r="D1038"/>
  <c r="E1041"/>
  <c r="G1041"/>
  <c r="H1041"/>
  <c r="D1041"/>
  <c r="E1050"/>
  <c r="G1050"/>
  <c r="H1050"/>
  <c r="D1050"/>
  <c r="E1052"/>
  <c r="G1052"/>
  <c r="H1052"/>
  <c r="D1052"/>
  <c r="E1055"/>
  <c r="G1055"/>
  <c r="H1055"/>
  <c r="D1055"/>
  <c r="E1058"/>
  <c r="G1058"/>
  <c r="H1058"/>
  <c r="D1058"/>
  <c r="E1060"/>
  <c r="G1060"/>
  <c r="H1060"/>
  <c r="H1054" s="1"/>
  <c r="D1060"/>
  <c r="E1067"/>
  <c r="E1063" s="1"/>
  <c r="G1067"/>
  <c r="G1063" s="1"/>
  <c r="H1067"/>
  <c r="H1063" s="1"/>
  <c r="D1067"/>
  <c r="F1067" s="1"/>
  <c r="E1003"/>
  <c r="G1003"/>
  <c r="H1003"/>
  <c r="D1003"/>
  <c r="E1007"/>
  <c r="G1007"/>
  <c r="H1007"/>
  <c r="D1007"/>
  <c r="E1011"/>
  <c r="E1010" s="1"/>
  <c r="G1011"/>
  <c r="G1010" s="1"/>
  <c r="H1011"/>
  <c r="H1010" s="1"/>
  <c r="D1011"/>
  <c r="D1010" s="1"/>
  <c r="E1014"/>
  <c r="G1014"/>
  <c r="H1014"/>
  <c r="D1014"/>
  <c r="E1018"/>
  <c r="G1018"/>
  <c r="H1018"/>
  <c r="D1018"/>
  <c r="D1013" s="1"/>
  <c r="E1032"/>
  <c r="G1032"/>
  <c r="H1032"/>
  <c r="D1032"/>
  <c r="E1034"/>
  <c r="G1034"/>
  <c r="H1034"/>
  <c r="D1034"/>
  <c r="E991"/>
  <c r="G991"/>
  <c r="H991"/>
  <c r="D991"/>
  <c r="E987"/>
  <c r="G987"/>
  <c r="H987"/>
  <c r="D987"/>
  <c r="E973"/>
  <c r="G973"/>
  <c r="H973"/>
  <c r="D973"/>
  <c r="E970"/>
  <c r="G970"/>
  <c r="H970"/>
  <c r="D970"/>
  <c r="E959"/>
  <c r="G959"/>
  <c r="H959"/>
  <c r="D959"/>
  <c r="E955"/>
  <c r="G955"/>
  <c r="H955"/>
  <c r="H954" s="1"/>
  <c r="D955"/>
  <c r="E950"/>
  <c r="G950"/>
  <c r="H950"/>
  <c r="D950"/>
  <c r="E948"/>
  <c r="G948"/>
  <c r="H948"/>
  <c r="D948"/>
  <c r="E945"/>
  <c r="E944" s="1"/>
  <c r="G945"/>
  <c r="G944" s="1"/>
  <c r="H945"/>
  <c r="H944" s="1"/>
  <c r="D945"/>
  <c r="D944" s="1"/>
  <c r="E932"/>
  <c r="G932"/>
  <c r="H932"/>
  <c r="D932"/>
  <c r="E941"/>
  <c r="G941"/>
  <c r="H941"/>
  <c r="D941"/>
  <c r="E926"/>
  <c r="G926"/>
  <c r="H926"/>
  <c r="D926"/>
  <c r="E921"/>
  <c r="E920" s="1"/>
  <c r="E919" s="1"/>
  <c r="G921"/>
  <c r="G920" s="1"/>
  <c r="H921"/>
  <c r="H920" s="1"/>
  <c r="H919" s="1"/>
  <c r="D921"/>
  <c r="D920" s="1"/>
  <c r="D919" s="1"/>
  <c r="E913"/>
  <c r="E912" s="1"/>
  <c r="G913"/>
  <c r="G912" s="1"/>
  <c r="H913"/>
  <c r="H912" s="1"/>
  <c r="D913"/>
  <c r="E910"/>
  <c r="E909" s="1"/>
  <c r="G910"/>
  <c r="G909" s="1"/>
  <c r="H910"/>
  <c r="H909" s="1"/>
  <c r="D910"/>
  <c r="D909" s="1"/>
  <c r="E904"/>
  <c r="E903" s="1"/>
  <c r="G904"/>
  <c r="G903" s="1"/>
  <c r="H904"/>
  <c r="H903" s="1"/>
  <c r="D904"/>
  <c r="D903" s="1"/>
  <c r="E895"/>
  <c r="E894" s="1"/>
  <c r="E893" s="1"/>
  <c r="G895"/>
  <c r="G894" s="1"/>
  <c r="G893" s="1"/>
  <c r="H895"/>
  <c r="H894" s="1"/>
  <c r="H893" s="1"/>
  <c r="D895"/>
  <c r="D894" s="1"/>
  <c r="E891"/>
  <c r="E890" s="1"/>
  <c r="G891"/>
  <c r="G890" s="1"/>
  <c r="H891"/>
  <c r="H890" s="1"/>
  <c r="D891"/>
  <c r="D890" s="1"/>
  <c r="E888"/>
  <c r="E887" s="1"/>
  <c r="G888"/>
  <c r="G887" s="1"/>
  <c r="H888"/>
  <c r="H887" s="1"/>
  <c r="D888"/>
  <c r="D887" s="1"/>
  <c r="E885"/>
  <c r="E884" s="1"/>
  <c r="G885"/>
  <c r="G884" s="1"/>
  <c r="H885"/>
  <c r="H884" s="1"/>
  <c r="D885"/>
  <c r="D884" s="1"/>
  <c r="E876"/>
  <c r="E875" s="1"/>
  <c r="G876"/>
  <c r="G875" s="1"/>
  <c r="H876"/>
  <c r="H875" s="1"/>
  <c r="E879"/>
  <c r="E878" s="1"/>
  <c r="G879"/>
  <c r="G878" s="1"/>
  <c r="H879"/>
  <c r="H878" s="1"/>
  <c r="E882"/>
  <c r="E881" s="1"/>
  <c r="G882"/>
  <c r="G881" s="1"/>
  <c r="H882"/>
  <c r="H881" s="1"/>
  <c r="D882"/>
  <c r="D881" s="1"/>
  <c r="D879"/>
  <c r="D876"/>
  <c r="D875" s="1"/>
  <c r="E872"/>
  <c r="E871" s="1"/>
  <c r="G872"/>
  <c r="H872"/>
  <c r="H871" s="1"/>
  <c r="D872"/>
  <c r="E869"/>
  <c r="E868" s="1"/>
  <c r="G869"/>
  <c r="G868" s="1"/>
  <c r="H869"/>
  <c r="H868" s="1"/>
  <c r="D869"/>
  <c r="E864"/>
  <c r="E863" s="1"/>
  <c r="G864"/>
  <c r="H864"/>
  <c r="H863" s="1"/>
  <c r="D864"/>
  <c r="D863" s="1"/>
  <c r="E861"/>
  <c r="E860" s="1"/>
  <c r="G861"/>
  <c r="G860" s="1"/>
  <c r="H861"/>
  <c r="H860" s="1"/>
  <c r="D861"/>
  <c r="D860" s="1"/>
  <c r="E851"/>
  <c r="G851"/>
  <c r="H851"/>
  <c r="D851"/>
  <c r="E845"/>
  <c r="G845"/>
  <c r="H845"/>
  <c r="D845"/>
  <c r="F877"/>
  <c r="F876" s="1"/>
  <c r="F875" s="1"/>
  <c r="I877"/>
  <c r="F880"/>
  <c r="F879" s="1"/>
  <c r="F878" s="1"/>
  <c r="I880"/>
  <c r="F883"/>
  <c r="F882" s="1"/>
  <c r="F881" s="1"/>
  <c r="I883"/>
  <c r="F886"/>
  <c r="F885" s="1"/>
  <c r="F884" s="1"/>
  <c r="I886"/>
  <c r="F889"/>
  <c r="F888" s="1"/>
  <c r="F887" s="1"/>
  <c r="I889"/>
  <c r="F892"/>
  <c r="F891" s="1"/>
  <c r="F890" s="1"/>
  <c r="I892"/>
  <c r="F896"/>
  <c r="F895" s="1"/>
  <c r="F894" s="1"/>
  <c r="I896"/>
  <c r="F905"/>
  <c r="F904" s="1"/>
  <c r="F903" s="1"/>
  <c r="I905"/>
  <c r="F911"/>
  <c r="I911"/>
  <c r="F914"/>
  <c r="I914"/>
  <c r="F915"/>
  <c r="I915"/>
  <c r="F922"/>
  <c r="F921" s="1"/>
  <c r="F920" s="1"/>
  <c r="F919" s="1"/>
  <c r="I922"/>
  <c r="F927"/>
  <c r="I927"/>
  <c r="F928"/>
  <c r="I928"/>
  <c r="F929"/>
  <c r="I929"/>
  <c r="F931"/>
  <c r="I931"/>
  <c r="F933"/>
  <c r="I933"/>
  <c r="F934"/>
  <c r="I934"/>
  <c r="F935"/>
  <c r="I935"/>
  <c r="F936"/>
  <c r="I936"/>
  <c r="F937"/>
  <c r="I937"/>
  <c r="F938"/>
  <c r="I938"/>
  <c r="F939"/>
  <c r="I939"/>
  <c r="F940"/>
  <c r="I940"/>
  <c r="F942"/>
  <c r="F941" s="1"/>
  <c r="I942"/>
  <c r="F946"/>
  <c r="F945" s="1"/>
  <c r="F944" s="1"/>
  <c r="I946"/>
  <c r="F949"/>
  <c r="F948" s="1"/>
  <c r="I949"/>
  <c r="F951"/>
  <c r="I951"/>
  <c r="F952"/>
  <c r="I952"/>
  <c r="F953"/>
  <c r="I953"/>
  <c r="F956"/>
  <c r="I956"/>
  <c r="F957"/>
  <c r="I957"/>
  <c r="F958"/>
  <c r="I958"/>
  <c r="F960"/>
  <c r="I960"/>
  <c r="F961"/>
  <c r="I961"/>
  <c r="F962"/>
  <c r="I962"/>
  <c r="F963"/>
  <c r="I963"/>
  <c r="F964"/>
  <c r="I964"/>
  <c r="F965"/>
  <c r="I965"/>
  <c r="F966"/>
  <c r="I966"/>
  <c r="F967"/>
  <c r="I967"/>
  <c r="F968"/>
  <c r="I968"/>
  <c r="F971"/>
  <c r="I971"/>
  <c r="F972"/>
  <c r="I972"/>
  <c r="F974"/>
  <c r="I974"/>
  <c r="F975"/>
  <c r="I975"/>
  <c r="F976"/>
  <c r="I976"/>
  <c r="F977"/>
  <c r="I977"/>
  <c r="F978"/>
  <c r="I978"/>
  <c r="F979"/>
  <c r="I979"/>
  <c r="F980"/>
  <c r="I980"/>
  <c r="F981"/>
  <c r="I981"/>
  <c r="F982"/>
  <c r="I982"/>
  <c r="F983"/>
  <c r="I983"/>
  <c r="F984"/>
  <c r="I984"/>
  <c r="F985"/>
  <c r="I985"/>
  <c r="F988"/>
  <c r="I988"/>
  <c r="F989"/>
  <c r="I989"/>
  <c r="F990"/>
  <c r="I990"/>
  <c r="F992"/>
  <c r="I992"/>
  <c r="F993"/>
  <c r="I993"/>
  <c r="F994"/>
  <c r="I994"/>
  <c r="F995"/>
  <c r="I995"/>
  <c r="F996"/>
  <c r="I996"/>
  <c r="F997"/>
  <c r="I997"/>
  <c r="F998"/>
  <c r="I998"/>
  <c r="F999"/>
  <c r="I999"/>
  <c r="F1000"/>
  <c r="I1000"/>
  <c r="F1001"/>
  <c r="I1001"/>
  <c r="F1004"/>
  <c r="I1004"/>
  <c r="F1005"/>
  <c r="I1005"/>
  <c r="F1006"/>
  <c r="I1006"/>
  <c r="F1008"/>
  <c r="I1008"/>
  <c r="F1009"/>
  <c r="I1009"/>
  <c r="F1012"/>
  <c r="F1011" s="1"/>
  <c r="F1010" s="1"/>
  <c r="I1012"/>
  <c r="F1015"/>
  <c r="I1015"/>
  <c r="F1016"/>
  <c r="I1016"/>
  <c r="F1017"/>
  <c r="I1017"/>
  <c r="F1019"/>
  <c r="I1019"/>
  <c r="F1020"/>
  <c r="I1020"/>
  <c r="F1021"/>
  <c r="I1021"/>
  <c r="F1022"/>
  <c r="I1022"/>
  <c r="F1023"/>
  <c r="I1023"/>
  <c r="F1024"/>
  <c r="I1024"/>
  <c r="F1025"/>
  <c r="I1025"/>
  <c r="F1026"/>
  <c r="I1026"/>
  <c r="F1027"/>
  <c r="I1027"/>
  <c r="F1028"/>
  <c r="I1028"/>
  <c r="F1029"/>
  <c r="I1029"/>
  <c r="F1030"/>
  <c r="I1030"/>
  <c r="F1033"/>
  <c r="F1032" s="1"/>
  <c r="I1033"/>
  <c r="F1035"/>
  <c r="I1035"/>
  <c r="F1036"/>
  <c r="I1036"/>
  <c r="F1039"/>
  <c r="I1039"/>
  <c r="F1040"/>
  <c r="I1040"/>
  <c r="F1042"/>
  <c r="I1042"/>
  <c r="F1043"/>
  <c r="I1043"/>
  <c r="F1044"/>
  <c r="I1044"/>
  <c r="F1045"/>
  <c r="I1045"/>
  <c r="F1046"/>
  <c r="I1046"/>
  <c r="F1047"/>
  <c r="I1047"/>
  <c r="F1048"/>
  <c r="I1048"/>
  <c r="F1051"/>
  <c r="F1050" s="1"/>
  <c r="I1051"/>
  <c r="F1053"/>
  <c r="F1052" s="1"/>
  <c r="I1053"/>
  <c r="F1056"/>
  <c r="I1056"/>
  <c r="F1057"/>
  <c r="I1057"/>
  <c r="F1059"/>
  <c r="F1058" s="1"/>
  <c r="I1059"/>
  <c r="F1061"/>
  <c r="I1061"/>
  <c r="F1062"/>
  <c r="I1062"/>
  <c r="F1068"/>
  <c r="I1068"/>
  <c r="F846"/>
  <c r="I846"/>
  <c r="F847"/>
  <c r="I847"/>
  <c r="F849"/>
  <c r="I849"/>
  <c r="F850"/>
  <c r="I850"/>
  <c r="F852"/>
  <c r="I852"/>
  <c r="F853"/>
  <c r="I853"/>
  <c r="F854"/>
  <c r="I854"/>
  <c r="F855"/>
  <c r="I855"/>
  <c r="F856"/>
  <c r="I856"/>
  <c r="F857"/>
  <c r="I857"/>
  <c r="F858"/>
  <c r="I858"/>
  <c r="F859"/>
  <c r="I859"/>
  <c r="F862"/>
  <c r="F861" s="1"/>
  <c r="F860" s="1"/>
  <c r="I862"/>
  <c r="F865"/>
  <c r="I865"/>
  <c r="F866"/>
  <c r="I866"/>
  <c r="F870"/>
  <c r="F869" s="1"/>
  <c r="F868" s="1"/>
  <c r="I870"/>
  <c r="F873"/>
  <c r="F872" s="1"/>
  <c r="F871" s="1"/>
  <c r="I873"/>
  <c r="E810"/>
  <c r="G810"/>
  <c r="H810"/>
  <c r="D810"/>
  <c r="E800"/>
  <c r="G800"/>
  <c r="H800"/>
  <c r="D800"/>
  <c r="E795"/>
  <c r="G795"/>
  <c r="G794" s="1"/>
  <c r="H795"/>
  <c r="H794" s="1"/>
  <c r="H793" s="1"/>
  <c r="D795"/>
  <c r="E821"/>
  <c r="G821"/>
  <c r="H821"/>
  <c r="D821"/>
  <c r="E819"/>
  <c r="G819"/>
  <c r="H819"/>
  <c r="D819"/>
  <c r="E817"/>
  <c r="G817"/>
  <c r="H817"/>
  <c r="D817"/>
  <c r="E814"/>
  <c r="E813" s="1"/>
  <c r="G814"/>
  <c r="G813" s="1"/>
  <c r="H814"/>
  <c r="H813" s="1"/>
  <c r="D814"/>
  <c r="D813" s="1"/>
  <c r="E827"/>
  <c r="G827"/>
  <c r="H827"/>
  <c r="D827"/>
  <c r="H825"/>
  <c r="E825"/>
  <c r="G825"/>
  <c r="D825"/>
  <c r="E831"/>
  <c r="E830" s="1"/>
  <c r="E829" s="1"/>
  <c r="G831"/>
  <c r="G830" s="1"/>
  <c r="H831"/>
  <c r="H830" s="1"/>
  <c r="H829" s="1"/>
  <c r="D831"/>
  <c r="D830" s="1"/>
  <c r="E834"/>
  <c r="E833" s="1"/>
  <c r="G834"/>
  <c r="H834"/>
  <c r="H833" s="1"/>
  <c r="D834"/>
  <c r="D833" s="1"/>
  <c r="E840"/>
  <c r="E839" s="1"/>
  <c r="E838" s="1"/>
  <c r="G840"/>
  <c r="G839" s="1"/>
  <c r="H840"/>
  <c r="H839" s="1"/>
  <c r="H838" s="1"/>
  <c r="D840"/>
  <c r="D839" s="1"/>
  <c r="D838" s="1"/>
  <c r="F826"/>
  <c r="F825" s="1"/>
  <c r="F828"/>
  <c r="F827" s="1"/>
  <c r="F832"/>
  <c r="F831" s="1"/>
  <c r="F830" s="1"/>
  <c r="F829" s="1"/>
  <c r="F837"/>
  <c r="F835" s="1"/>
  <c r="F841"/>
  <c r="F840" s="1"/>
  <c r="F839" s="1"/>
  <c r="F838" s="1"/>
  <c r="J836" s="1"/>
  <c r="I828"/>
  <c r="I832"/>
  <c r="I837"/>
  <c r="I841"/>
  <c r="E750"/>
  <c r="G750"/>
  <c r="H750"/>
  <c r="D750"/>
  <c r="E755"/>
  <c r="G755"/>
  <c r="H755"/>
  <c r="D755"/>
  <c r="D749" s="1"/>
  <c r="E764"/>
  <c r="G764"/>
  <c r="H764"/>
  <c r="D764"/>
  <c r="E767"/>
  <c r="G767"/>
  <c r="H767"/>
  <c r="D767"/>
  <c r="E774"/>
  <c r="G774"/>
  <c r="H774"/>
  <c r="D774"/>
  <c r="E777"/>
  <c r="G777"/>
  <c r="H777"/>
  <c r="D777"/>
  <c r="E781"/>
  <c r="G781"/>
  <c r="H781"/>
  <c r="D781"/>
  <c r="E784"/>
  <c r="G784"/>
  <c r="H784"/>
  <c r="D784"/>
  <c r="E787"/>
  <c r="G787"/>
  <c r="H787"/>
  <c r="D787"/>
  <c r="E637"/>
  <c r="G637"/>
  <c r="H637"/>
  <c r="D637"/>
  <c r="E634"/>
  <c r="E630" s="1"/>
  <c r="G634"/>
  <c r="G630" s="1"/>
  <c r="H634"/>
  <c r="H630" s="1"/>
  <c r="D634"/>
  <c r="D630" s="1"/>
  <c r="E628"/>
  <c r="E627" s="1"/>
  <c r="G628"/>
  <c r="G627" s="1"/>
  <c r="H628"/>
  <c r="H627" s="1"/>
  <c r="D628"/>
  <c r="D627" s="1"/>
  <c r="E625"/>
  <c r="G625"/>
  <c r="H625"/>
  <c r="D625"/>
  <c r="E623"/>
  <c r="G623"/>
  <c r="H623"/>
  <c r="H622" s="1"/>
  <c r="D623"/>
  <c r="E620"/>
  <c r="E619" s="1"/>
  <c r="G620"/>
  <c r="G619" s="1"/>
  <c r="H620"/>
  <c r="H619" s="1"/>
  <c r="D620"/>
  <c r="E604"/>
  <c r="E603" s="1"/>
  <c r="E602" s="1"/>
  <c r="G604"/>
  <c r="G603" s="1"/>
  <c r="H604"/>
  <c r="H603" s="1"/>
  <c r="H602" s="1"/>
  <c r="D604"/>
  <c r="D603" s="1"/>
  <c r="D602" s="1"/>
  <c r="E719"/>
  <c r="E718" s="1"/>
  <c r="G719"/>
  <c r="H719"/>
  <c r="H718" s="1"/>
  <c r="D719"/>
  <c r="D718" s="1"/>
  <c r="E722"/>
  <c r="G722"/>
  <c r="H722"/>
  <c r="D722"/>
  <c r="E726"/>
  <c r="G726"/>
  <c r="H726"/>
  <c r="D726"/>
  <c r="E729"/>
  <c r="G729"/>
  <c r="H729"/>
  <c r="D729"/>
  <c r="E732"/>
  <c r="G732"/>
  <c r="H732"/>
  <c r="D732"/>
  <c r="E745"/>
  <c r="E744" s="1"/>
  <c r="G745"/>
  <c r="G744" s="1"/>
  <c r="H745"/>
  <c r="H744" s="1"/>
  <c r="D745"/>
  <c r="E715"/>
  <c r="G715"/>
  <c r="H715"/>
  <c r="D715"/>
  <c r="E713"/>
  <c r="G713"/>
  <c r="H713"/>
  <c r="D713"/>
  <c r="E710"/>
  <c r="G710"/>
  <c r="H710"/>
  <c r="D710"/>
  <c r="E704"/>
  <c r="E703" s="1"/>
  <c r="G704"/>
  <c r="G703" s="1"/>
  <c r="H704"/>
  <c r="H703" s="1"/>
  <c r="D704"/>
  <c r="D703" s="1"/>
  <c r="E701"/>
  <c r="E700" s="1"/>
  <c r="G701"/>
  <c r="G700" s="1"/>
  <c r="H701"/>
  <c r="H700" s="1"/>
  <c r="D701"/>
  <c r="D700" s="1"/>
  <c r="E698"/>
  <c r="G698"/>
  <c r="H698"/>
  <c r="D698"/>
  <c r="E695"/>
  <c r="G695"/>
  <c r="H695"/>
  <c r="D695"/>
  <c r="E692"/>
  <c r="E691" s="1"/>
  <c r="G692"/>
  <c r="G691" s="1"/>
  <c r="H692"/>
  <c r="H691" s="1"/>
  <c r="D692"/>
  <c r="D691" s="1"/>
  <c r="E688"/>
  <c r="G688"/>
  <c r="H688"/>
  <c r="D688"/>
  <c r="E679"/>
  <c r="G679"/>
  <c r="H679"/>
  <c r="D679"/>
  <c r="E676"/>
  <c r="G676"/>
  <c r="H676"/>
  <c r="D676"/>
  <c r="E673"/>
  <c r="E672" s="1"/>
  <c r="G673"/>
  <c r="G672" s="1"/>
  <c r="H673"/>
  <c r="H672" s="1"/>
  <c r="D673"/>
  <c r="D672" s="1"/>
  <c r="E666"/>
  <c r="E665" s="1"/>
  <c r="G666"/>
  <c r="G665" s="1"/>
  <c r="H666"/>
  <c r="H665" s="1"/>
  <c r="D666"/>
  <c r="D665" s="1"/>
  <c r="E663"/>
  <c r="E662" s="1"/>
  <c r="G663"/>
  <c r="H663"/>
  <c r="H662" s="1"/>
  <c r="D663"/>
  <c r="D662" s="1"/>
  <c r="E659"/>
  <c r="E656" s="1"/>
  <c r="E655" s="1"/>
  <c r="G659"/>
  <c r="G656" s="1"/>
  <c r="H659"/>
  <c r="H656" s="1"/>
  <c r="H655" s="1"/>
  <c r="D659"/>
  <c r="D657"/>
  <c r="F657" s="1"/>
  <c r="E646"/>
  <c r="G646"/>
  <c r="H646"/>
  <c r="D646"/>
  <c r="E642"/>
  <c r="G642"/>
  <c r="G641" s="1"/>
  <c r="G640" s="1"/>
  <c r="H642"/>
  <c r="D642"/>
  <c r="F605"/>
  <c r="I605"/>
  <c r="F606"/>
  <c r="I606"/>
  <c r="F607"/>
  <c r="I607"/>
  <c r="F608"/>
  <c r="I608"/>
  <c r="I609"/>
  <c r="F610"/>
  <c r="I610"/>
  <c r="F611"/>
  <c r="I611"/>
  <c r="F612"/>
  <c r="I612"/>
  <c r="F613"/>
  <c r="I613"/>
  <c r="F614"/>
  <c r="I614"/>
  <c r="F615"/>
  <c r="I615"/>
  <c r="F616"/>
  <c r="I616"/>
  <c r="F617"/>
  <c r="I617"/>
  <c r="F621"/>
  <c r="I621"/>
  <c r="F624"/>
  <c r="F623" s="1"/>
  <c r="I624"/>
  <c r="F626"/>
  <c r="I626"/>
  <c r="F629"/>
  <c r="F628" s="1"/>
  <c r="F627" s="1"/>
  <c r="I629"/>
  <c r="F635"/>
  <c r="I635"/>
  <c r="F636"/>
  <c r="I636"/>
  <c r="F638"/>
  <c r="I638"/>
  <c r="F643"/>
  <c r="I643"/>
  <c r="F644"/>
  <c r="I644"/>
  <c r="F645"/>
  <c r="I645"/>
  <c r="F647"/>
  <c r="I647"/>
  <c r="F648"/>
  <c r="I648"/>
  <c r="F649"/>
  <c r="I649"/>
  <c r="F650"/>
  <c r="I650"/>
  <c r="F651"/>
  <c r="I651"/>
  <c r="F652"/>
  <c r="I652"/>
  <c r="F653"/>
  <c r="I653"/>
  <c r="F654"/>
  <c r="I654"/>
  <c r="I657"/>
  <c r="F658"/>
  <c r="I658"/>
  <c r="F660"/>
  <c r="F659" s="1"/>
  <c r="I660"/>
  <c r="F664"/>
  <c r="F663" s="1"/>
  <c r="F662" s="1"/>
  <c r="I664"/>
  <c r="F667"/>
  <c r="I667"/>
  <c r="F668"/>
  <c r="I668"/>
  <c r="F669"/>
  <c r="I669"/>
  <c r="F670"/>
  <c r="I670"/>
  <c r="F671"/>
  <c r="I671"/>
  <c r="F674"/>
  <c r="I674"/>
  <c r="F677"/>
  <c r="I677"/>
  <c r="F678"/>
  <c r="I678"/>
  <c r="F680"/>
  <c r="I680"/>
  <c r="F681"/>
  <c r="I681"/>
  <c r="F684"/>
  <c r="F689"/>
  <c r="I689"/>
  <c r="F690"/>
  <c r="I690"/>
  <c r="F693"/>
  <c r="F692" s="1"/>
  <c r="F691" s="1"/>
  <c r="I693"/>
  <c r="F696"/>
  <c r="I696"/>
  <c r="F697"/>
  <c r="I697"/>
  <c r="F699"/>
  <c r="F698" s="1"/>
  <c r="I699"/>
  <c r="F702"/>
  <c r="F701" s="1"/>
  <c r="F700" s="1"/>
  <c r="I702"/>
  <c r="F705"/>
  <c r="I705"/>
  <c r="F706"/>
  <c r="I706"/>
  <c r="F707"/>
  <c r="I707"/>
  <c r="F708"/>
  <c r="I708"/>
  <c r="F711"/>
  <c r="I711"/>
  <c r="F712"/>
  <c r="I712"/>
  <c r="F714"/>
  <c r="I714"/>
  <c r="F716"/>
  <c r="F715" s="1"/>
  <c r="I716"/>
  <c r="F720"/>
  <c r="F719" s="1"/>
  <c r="F718" s="1"/>
  <c r="I720"/>
  <c r="F723"/>
  <c r="I723"/>
  <c r="F724"/>
  <c r="I724"/>
  <c r="F725"/>
  <c r="I725"/>
  <c r="F727"/>
  <c r="F726" s="1"/>
  <c r="I727"/>
  <c r="F730"/>
  <c r="I730"/>
  <c r="F731"/>
  <c r="I731"/>
  <c r="F733"/>
  <c r="I733"/>
  <c r="F734"/>
  <c r="I734"/>
  <c r="F735"/>
  <c r="I735"/>
  <c r="F736"/>
  <c r="I736"/>
  <c r="F737"/>
  <c r="I737"/>
  <c r="F738"/>
  <c r="I738"/>
  <c r="F739"/>
  <c r="I739"/>
  <c r="F740"/>
  <c r="I740"/>
  <c r="F741"/>
  <c r="I741"/>
  <c r="F743"/>
  <c r="I743"/>
  <c r="F746"/>
  <c r="F745" s="1"/>
  <c r="F744" s="1"/>
  <c r="I746"/>
  <c r="F751"/>
  <c r="I751"/>
  <c r="F752"/>
  <c r="I752"/>
  <c r="F753"/>
  <c r="I753"/>
  <c r="F754"/>
  <c r="I754"/>
  <c r="F756"/>
  <c r="I756"/>
  <c r="F757"/>
  <c r="I757"/>
  <c r="F758"/>
  <c r="I758"/>
  <c r="F759"/>
  <c r="I759"/>
  <c r="F760"/>
  <c r="I760"/>
  <c r="F761"/>
  <c r="I761"/>
  <c r="F762"/>
  <c r="I762"/>
  <c r="F765"/>
  <c r="I765"/>
  <c r="F766"/>
  <c r="I766"/>
  <c r="F768"/>
  <c r="I768"/>
  <c r="F769"/>
  <c r="I769"/>
  <c r="F771"/>
  <c r="I771"/>
  <c r="F775"/>
  <c r="I775"/>
  <c r="F776"/>
  <c r="I776"/>
  <c r="F778"/>
  <c r="I778"/>
  <c r="F779"/>
  <c r="I779"/>
  <c r="F780"/>
  <c r="I780"/>
  <c r="F782"/>
  <c r="F781" s="1"/>
  <c r="I782"/>
  <c r="F785"/>
  <c r="I785"/>
  <c r="F786"/>
  <c r="I786"/>
  <c r="F788"/>
  <c r="I788"/>
  <c r="F789"/>
  <c r="I789"/>
  <c r="F790"/>
  <c r="I790"/>
  <c r="F791"/>
  <c r="I791"/>
  <c r="F796"/>
  <c r="I796"/>
  <c r="F798"/>
  <c r="I798"/>
  <c r="F799"/>
  <c r="I799"/>
  <c r="F801"/>
  <c r="I801"/>
  <c r="F802"/>
  <c r="I802"/>
  <c r="F803"/>
  <c r="I803"/>
  <c r="F804"/>
  <c r="I804"/>
  <c r="F805"/>
  <c r="I805"/>
  <c r="F806"/>
  <c r="I806"/>
  <c r="F807"/>
  <c r="I807"/>
  <c r="F808"/>
  <c r="I808"/>
  <c r="F809"/>
  <c r="I809"/>
  <c r="F811"/>
  <c r="F810" s="1"/>
  <c r="I811"/>
  <c r="F815"/>
  <c r="F814" s="1"/>
  <c r="F813" s="1"/>
  <c r="I815"/>
  <c r="F818"/>
  <c r="F817" s="1"/>
  <c r="I818"/>
  <c r="F820"/>
  <c r="F819" s="1"/>
  <c r="I820"/>
  <c r="F822"/>
  <c r="F821" s="1"/>
  <c r="I822"/>
  <c r="E595"/>
  <c r="G595"/>
  <c r="H595"/>
  <c r="D595"/>
  <c r="E592"/>
  <c r="E591" s="1"/>
  <c r="G592"/>
  <c r="G591" s="1"/>
  <c r="H592"/>
  <c r="H591" s="1"/>
  <c r="D592"/>
  <c r="D591" s="1"/>
  <c r="F587"/>
  <c r="F590"/>
  <c r="F593"/>
  <c r="F594"/>
  <c r="F596"/>
  <c r="F598"/>
  <c r="E589"/>
  <c r="E588" s="1"/>
  <c r="G589"/>
  <c r="G588" s="1"/>
  <c r="H589"/>
  <c r="H588" s="1"/>
  <c r="D589"/>
  <c r="D588" s="1"/>
  <c r="E586"/>
  <c r="E585" s="1"/>
  <c r="G586"/>
  <c r="G585" s="1"/>
  <c r="H586"/>
  <c r="H585" s="1"/>
  <c r="D585"/>
  <c r="E583"/>
  <c r="G583"/>
  <c r="H583"/>
  <c r="E581"/>
  <c r="G581"/>
  <c r="H581"/>
  <c r="E578"/>
  <c r="E577" s="1"/>
  <c r="G578"/>
  <c r="G577" s="1"/>
  <c r="H578"/>
  <c r="H577" s="1"/>
  <c r="D578"/>
  <c r="D577" s="1"/>
  <c r="E575"/>
  <c r="G575"/>
  <c r="H575"/>
  <c r="D575"/>
  <c r="E562"/>
  <c r="G562"/>
  <c r="H562"/>
  <c r="D562"/>
  <c r="E557"/>
  <c r="G557"/>
  <c r="H557"/>
  <c r="D557"/>
  <c r="E547"/>
  <c r="G547"/>
  <c r="H547"/>
  <c r="D547"/>
  <c r="E543"/>
  <c r="G543"/>
  <c r="H543"/>
  <c r="H542" s="1"/>
  <c r="D543"/>
  <c r="F552"/>
  <c r="I552"/>
  <c r="E524"/>
  <c r="G524"/>
  <c r="H524"/>
  <c r="D524"/>
  <c r="E529"/>
  <c r="G529"/>
  <c r="H529"/>
  <c r="D529"/>
  <c r="E540"/>
  <c r="H540"/>
  <c r="D540"/>
  <c r="E521"/>
  <c r="G521"/>
  <c r="H521"/>
  <c r="D521"/>
  <c r="E519"/>
  <c r="G519"/>
  <c r="H519"/>
  <c r="D519"/>
  <c r="E515"/>
  <c r="E514" s="1"/>
  <c r="G515"/>
  <c r="G514" s="1"/>
  <c r="H515"/>
  <c r="H514" s="1"/>
  <c r="D515"/>
  <c r="D514" s="1"/>
  <c r="E512"/>
  <c r="G512"/>
  <c r="H512"/>
  <c r="D512"/>
  <c r="E510"/>
  <c r="G510"/>
  <c r="H510"/>
  <c r="D510"/>
  <c r="E507"/>
  <c r="G507"/>
  <c r="H507"/>
  <c r="D507"/>
  <c r="E497"/>
  <c r="G497"/>
  <c r="H497"/>
  <c r="D497"/>
  <c r="E493"/>
  <c r="G493"/>
  <c r="H493"/>
  <c r="D493"/>
  <c r="E489"/>
  <c r="G489"/>
  <c r="H489"/>
  <c r="D489"/>
  <c r="E478"/>
  <c r="G478"/>
  <c r="H478"/>
  <c r="D478"/>
  <c r="E474"/>
  <c r="G474"/>
  <c r="H474"/>
  <c r="D474"/>
  <c r="E471"/>
  <c r="E470" s="1"/>
  <c r="G471"/>
  <c r="G470" s="1"/>
  <c r="H471"/>
  <c r="H470" s="1"/>
  <c r="D471"/>
  <c r="D470" s="1"/>
  <c r="E468"/>
  <c r="E467" s="1"/>
  <c r="G468"/>
  <c r="G467" s="1"/>
  <c r="H468"/>
  <c r="H467" s="1"/>
  <c r="D468"/>
  <c r="D467" s="1"/>
  <c r="E465"/>
  <c r="E464" s="1"/>
  <c r="G465"/>
  <c r="G464" s="1"/>
  <c r="H465"/>
  <c r="H464" s="1"/>
  <c r="D465"/>
  <c r="D464" s="1"/>
  <c r="E454"/>
  <c r="G454"/>
  <c r="H454"/>
  <c r="D454"/>
  <c r="E449"/>
  <c r="G449"/>
  <c r="H449"/>
  <c r="D449"/>
  <c r="H9" l="1"/>
  <c r="G9"/>
  <c r="J1066"/>
  <c r="I688"/>
  <c r="F834"/>
  <c r="F833" s="1"/>
  <c r="E721"/>
  <c r="G721"/>
  <c r="H721"/>
  <c r="D721"/>
  <c r="F688"/>
  <c r="F634"/>
  <c r="F609"/>
  <c r="J609" s="1"/>
  <c r="D448"/>
  <c r="D447" s="1"/>
  <c r="I1058"/>
  <c r="J1058" s="1"/>
  <c r="I1050"/>
  <c r="J1050" s="1"/>
  <c r="D1063"/>
  <c r="E1037"/>
  <c r="D1037"/>
  <c r="E1054"/>
  <c r="F1060"/>
  <c r="F1038"/>
  <c r="I1064"/>
  <c r="I1055"/>
  <c r="G1049"/>
  <c r="F1055"/>
  <c r="F1049"/>
  <c r="I1067"/>
  <c r="J1067" s="1"/>
  <c r="D1054"/>
  <c r="G1054"/>
  <c r="I1054" s="1"/>
  <c r="E1049"/>
  <c r="I1041"/>
  <c r="F1041"/>
  <c r="I1052"/>
  <c r="J1052" s="1"/>
  <c r="H1049"/>
  <c r="D1049"/>
  <c r="I1060"/>
  <c r="I1032"/>
  <c r="J1032" s="1"/>
  <c r="I1018"/>
  <c r="I1007"/>
  <c r="I1003"/>
  <c r="I1038"/>
  <c r="H1037"/>
  <c r="G1037"/>
  <c r="E1031"/>
  <c r="F1007"/>
  <c r="D1031"/>
  <c r="D1002"/>
  <c r="E1002"/>
  <c r="F1034"/>
  <c r="F1031" s="1"/>
  <c r="F1018"/>
  <c r="F1014"/>
  <c r="H1013"/>
  <c r="I1011"/>
  <c r="J1011" s="1"/>
  <c r="F1003"/>
  <c r="I1034"/>
  <c r="E1013"/>
  <c r="I1010"/>
  <c r="J1010" s="1"/>
  <c r="H1002"/>
  <c r="G1002"/>
  <c r="G1031"/>
  <c r="I1014"/>
  <c r="H1031"/>
  <c r="G1013"/>
  <c r="E986"/>
  <c r="I932"/>
  <c r="I944"/>
  <c r="J944" s="1"/>
  <c r="I948"/>
  <c r="J948" s="1"/>
  <c r="I950"/>
  <c r="I959"/>
  <c r="I970"/>
  <c r="I987"/>
  <c r="I991"/>
  <c r="F970"/>
  <c r="E947"/>
  <c r="F955"/>
  <c r="F987"/>
  <c r="F991"/>
  <c r="D954"/>
  <c r="E969"/>
  <c r="F973"/>
  <c r="F959"/>
  <c r="F950"/>
  <c r="F947" s="1"/>
  <c r="D947"/>
  <c r="I955"/>
  <c r="I973"/>
  <c r="D986"/>
  <c r="G947"/>
  <c r="E954"/>
  <c r="I945"/>
  <c r="J945" s="1"/>
  <c r="H947"/>
  <c r="H969"/>
  <c r="H986"/>
  <c r="G986"/>
  <c r="G969"/>
  <c r="D969"/>
  <c r="G954"/>
  <c r="I954" s="1"/>
  <c r="I941"/>
  <c r="J941" s="1"/>
  <c r="F932"/>
  <c r="H925"/>
  <c r="H924" s="1"/>
  <c r="G925"/>
  <c r="G924" s="1"/>
  <c r="E925"/>
  <c r="E924" s="1"/>
  <c r="F926"/>
  <c r="I926"/>
  <c r="I921"/>
  <c r="J921" s="1"/>
  <c r="D925"/>
  <c r="D924" s="1"/>
  <c r="G919"/>
  <c r="I919" s="1"/>
  <c r="J919" s="1"/>
  <c r="I920"/>
  <c r="J920" s="1"/>
  <c r="F913"/>
  <c r="F912" s="1"/>
  <c r="I913"/>
  <c r="I909"/>
  <c r="I912"/>
  <c r="D912"/>
  <c r="D893" s="1"/>
  <c r="F910"/>
  <c r="F909" s="1"/>
  <c r="I910"/>
  <c r="E844"/>
  <c r="E843" s="1"/>
  <c r="I903"/>
  <c r="J903" s="1"/>
  <c r="I904"/>
  <c r="J904" s="1"/>
  <c r="I895"/>
  <c r="J895" s="1"/>
  <c r="I890"/>
  <c r="J890" s="1"/>
  <c r="I894"/>
  <c r="J894" s="1"/>
  <c r="H874"/>
  <c r="F874"/>
  <c r="G874"/>
  <c r="E874"/>
  <c r="F864"/>
  <c r="F863" s="1"/>
  <c r="I891"/>
  <c r="J891" s="1"/>
  <c r="I887"/>
  <c r="J887" s="1"/>
  <c r="I869"/>
  <c r="J869" s="1"/>
  <c r="H844"/>
  <c r="H843" s="1"/>
  <c r="I888"/>
  <c r="J888" s="1"/>
  <c r="I851"/>
  <c r="I864"/>
  <c r="I885"/>
  <c r="J885" s="1"/>
  <c r="D844"/>
  <c r="D843" s="1"/>
  <c r="F851"/>
  <c r="F845"/>
  <c r="G844"/>
  <c r="I881"/>
  <c r="J881" s="1"/>
  <c r="I884"/>
  <c r="J884" s="1"/>
  <c r="I882"/>
  <c r="J882" s="1"/>
  <c r="I861"/>
  <c r="J861" s="1"/>
  <c r="I845"/>
  <c r="I860"/>
  <c r="J860" s="1"/>
  <c r="I872"/>
  <c r="J872" s="1"/>
  <c r="I879"/>
  <c r="J879" s="1"/>
  <c r="I875"/>
  <c r="J875" s="1"/>
  <c r="I876"/>
  <c r="J876" s="1"/>
  <c r="I878"/>
  <c r="D878"/>
  <c r="D874" s="1"/>
  <c r="G871"/>
  <c r="I871" s="1"/>
  <c r="H867"/>
  <c r="E867"/>
  <c r="D871"/>
  <c r="I868"/>
  <c r="D868"/>
  <c r="G863"/>
  <c r="I863" s="1"/>
  <c r="J877"/>
  <c r="I800"/>
  <c r="I810"/>
  <c r="J810" s="1"/>
  <c r="J852"/>
  <c r="J985"/>
  <c r="J984"/>
  <c r="J983"/>
  <c r="J1001"/>
  <c r="J883"/>
  <c r="J993"/>
  <c r="J858"/>
  <c r="J855"/>
  <c r="J853"/>
  <c r="J1062"/>
  <c r="J1036"/>
  <c r="J1026"/>
  <c r="J1023"/>
  <c r="J971"/>
  <c r="J965"/>
  <c r="J937"/>
  <c r="J846"/>
  <c r="J1029"/>
  <c r="J933"/>
  <c r="J949"/>
  <c r="J967"/>
  <c r="F795"/>
  <c r="J1048"/>
  <c r="J1022"/>
  <c r="J1021"/>
  <c r="J1008"/>
  <c r="J975"/>
  <c r="F800"/>
  <c r="J942"/>
  <c r="I821"/>
  <c r="J821" s="1"/>
  <c r="J940"/>
  <c r="J982"/>
  <c r="J980"/>
  <c r="J862"/>
  <c r="J847"/>
  <c r="J1068"/>
  <c r="J1057"/>
  <c r="J1035"/>
  <c r="J854"/>
  <c r="J1059"/>
  <c r="J989"/>
  <c r="J905"/>
  <c r="J1016"/>
  <c r="J927"/>
  <c r="J922"/>
  <c r="J880"/>
  <c r="I795"/>
  <c r="J859"/>
  <c r="J850"/>
  <c r="E794"/>
  <c r="E793" s="1"/>
  <c r="J873"/>
  <c r="J870"/>
  <c r="J857"/>
  <c r="J1039"/>
  <c r="J1020"/>
  <c r="J999"/>
  <c r="J978"/>
  <c r="J934"/>
  <c r="J1056"/>
  <c r="J1046"/>
  <c r="J1042"/>
  <c r="J1030"/>
  <c r="J1025"/>
  <c r="J1015"/>
  <c r="J992"/>
  <c r="J990"/>
  <c r="J972"/>
  <c r="J956"/>
  <c r="J938"/>
  <c r="J856"/>
  <c r="J849"/>
  <c r="J1053"/>
  <c r="J1051"/>
  <c r="J1044"/>
  <c r="J1028"/>
  <c r="J1017"/>
  <c r="J1012"/>
  <c r="J1006"/>
  <c r="J1005"/>
  <c r="J998"/>
  <c r="J994"/>
  <c r="J981"/>
  <c r="J964"/>
  <c r="J960"/>
  <c r="J952"/>
  <c r="J951"/>
  <c r="J996"/>
  <c r="J977"/>
  <c r="J976"/>
  <c r="J962"/>
  <c r="J928"/>
  <c r="J914"/>
  <c r="J915"/>
  <c r="J911"/>
  <c r="J896"/>
  <c r="J886"/>
  <c r="J892"/>
  <c r="J1061"/>
  <c r="J1047"/>
  <c r="J1045"/>
  <c r="J1043"/>
  <c r="J1040"/>
  <c r="J1033"/>
  <c r="J1027"/>
  <c r="J1024"/>
  <c r="J1019"/>
  <c r="J1009"/>
  <c r="J1004"/>
  <c r="J1000"/>
  <c r="J997"/>
  <c r="J995"/>
  <c r="J988"/>
  <c r="J979"/>
  <c r="J974"/>
  <c r="J968"/>
  <c r="J966"/>
  <c r="J963"/>
  <c r="J961"/>
  <c r="J958"/>
  <c r="J957"/>
  <c r="J953"/>
  <c r="J946"/>
  <c r="J939"/>
  <c r="J936"/>
  <c r="J935"/>
  <c r="J931"/>
  <c r="J929"/>
  <c r="J889"/>
  <c r="J866"/>
  <c r="J865"/>
  <c r="D794"/>
  <c r="D793" s="1"/>
  <c r="I794"/>
  <c r="G793"/>
  <c r="I814"/>
  <c r="J814" s="1"/>
  <c r="I819"/>
  <c r="J819" s="1"/>
  <c r="I817"/>
  <c r="J817" s="1"/>
  <c r="E816"/>
  <c r="H816"/>
  <c r="G816"/>
  <c r="F816"/>
  <c r="D816"/>
  <c r="D812" s="1"/>
  <c r="I827"/>
  <c r="J827" s="1"/>
  <c r="H824"/>
  <c r="H823" s="1"/>
  <c r="E824"/>
  <c r="E823" s="1"/>
  <c r="G824"/>
  <c r="G823" s="1"/>
  <c r="F824"/>
  <c r="F823" s="1"/>
  <c r="D824"/>
  <c r="D823" s="1"/>
  <c r="I825"/>
  <c r="J825" s="1"/>
  <c r="I625"/>
  <c r="I634"/>
  <c r="I637"/>
  <c r="I787"/>
  <c r="I784"/>
  <c r="I781"/>
  <c r="J781" s="1"/>
  <c r="I764"/>
  <c r="I755"/>
  <c r="I831"/>
  <c r="J831" s="1"/>
  <c r="I835"/>
  <c r="G829"/>
  <c r="I829" s="1"/>
  <c r="J829" s="1"/>
  <c r="I830"/>
  <c r="J830" s="1"/>
  <c r="D829"/>
  <c r="I834"/>
  <c r="G833"/>
  <c r="I833" s="1"/>
  <c r="J832"/>
  <c r="F625"/>
  <c r="F622" s="1"/>
  <c r="I840"/>
  <c r="J840" s="1"/>
  <c r="J826"/>
  <c r="E783"/>
  <c r="D763"/>
  <c r="D748" s="1"/>
  <c r="I839"/>
  <c r="J839" s="1"/>
  <c r="G838"/>
  <c r="I838" s="1"/>
  <c r="J838" s="1"/>
  <c r="I767"/>
  <c r="F787"/>
  <c r="F784"/>
  <c r="D773"/>
  <c r="E763"/>
  <c r="F767"/>
  <c r="D783"/>
  <c r="I777"/>
  <c r="H749"/>
  <c r="J841"/>
  <c r="F755"/>
  <c r="H783"/>
  <c r="E773"/>
  <c r="F777"/>
  <c r="F774"/>
  <c r="F764"/>
  <c r="F750"/>
  <c r="E749"/>
  <c r="G783"/>
  <c r="G773"/>
  <c r="I774"/>
  <c r="H773"/>
  <c r="I750"/>
  <c r="H763"/>
  <c r="G749"/>
  <c r="G763"/>
  <c r="J837"/>
  <c r="J828"/>
  <c r="F637"/>
  <c r="E622"/>
  <c r="E618" s="1"/>
  <c r="E601" s="1"/>
  <c r="F620"/>
  <c r="F619" s="1"/>
  <c r="I620"/>
  <c r="I628"/>
  <c r="J628" s="1"/>
  <c r="I627"/>
  <c r="J627" s="1"/>
  <c r="H618"/>
  <c r="H601" s="1"/>
  <c r="G622"/>
  <c r="I622" s="1"/>
  <c r="I623"/>
  <c r="J623" s="1"/>
  <c r="D622"/>
  <c r="I619"/>
  <c r="D619"/>
  <c r="I719"/>
  <c r="J719" s="1"/>
  <c r="F604"/>
  <c r="I604"/>
  <c r="G602"/>
  <c r="I603"/>
  <c r="F729"/>
  <c r="I698"/>
  <c r="J698" s="1"/>
  <c r="I713"/>
  <c r="I729"/>
  <c r="I726"/>
  <c r="J726" s="1"/>
  <c r="I732"/>
  <c r="D728"/>
  <c r="I722"/>
  <c r="F732"/>
  <c r="F722"/>
  <c r="F721" s="1"/>
  <c r="I745"/>
  <c r="J745" s="1"/>
  <c r="E728"/>
  <c r="G718"/>
  <c r="H728"/>
  <c r="G728"/>
  <c r="I744"/>
  <c r="J744" s="1"/>
  <c r="D744"/>
  <c r="I692"/>
  <c r="J692" s="1"/>
  <c r="F695"/>
  <c r="F694" s="1"/>
  <c r="F710"/>
  <c r="F704"/>
  <c r="F703" s="1"/>
  <c r="I673"/>
  <c r="I679"/>
  <c r="I684"/>
  <c r="J684" s="1"/>
  <c r="I695"/>
  <c r="I704"/>
  <c r="I715"/>
  <c r="J715" s="1"/>
  <c r="F713"/>
  <c r="E709"/>
  <c r="I701"/>
  <c r="J701" s="1"/>
  <c r="I710"/>
  <c r="E683"/>
  <c r="I691"/>
  <c r="J691" s="1"/>
  <c r="H694"/>
  <c r="D709"/>
  <c r="H709"/>
  <c r="G709"/>
  <c r="I700"/>
  <c r="J700" s="1"/>
  <c r="E694"/>
  <c r="G694"/>
  <c r="D694"/>
  <c r="H683"/>
  <c r="G683"/>
  <c r="D683"/>
  <c r="F679"/>
  <c r="F673"/>
  <c r="F672" s="1"/>
  <c r="F676"/>
  <c r="I663"/>
  <c r="J663" s="1"/>
  <c r="I676"/>
  <c r="F666"/>
  <c r="F665" s="1"/>
  <c r="I666"/>
  <c r="G662"/>
  <c r="I662" s="1"/>
  <c r="J662" s="1"/>
  <c r="E675"/>
  <c r="H675"/>
  <c r="G675"/>
  <c r="D675"/>
  <c r="E641"/>
  <c r="E640" s="1"/>
  <c r="F656"/>
  <c r="F655" s="1"/>
  <c r="I659"/>
  <c r="J659" s="1"/>
  <c r="G655"/>
  <c r="I656"/>
  <c r="D656"/>
  <c r="D655" s="1"/>
  <c r="I646"/>
  <c r="J714"/>
  <c r="F642"/>
  <c r="F646"/>
  <c r="H641"/>
  <c r="I641" s="1"/>
  <c r="I642"/>
  <c r="D641"/>
  <c r="D640" s="1"/>
  <c r="F592"/>
  <c r="J644"/>
  <c r="J818"/>
  <c r="J733"/>
  <c r="J699"/>
  <c r="J809"/>
  <c r="J806"/>
  <c r="J651"/>
  <c r="J759"/>
  <c r="J612"/>
  <c r="J805"/>
  <c r="J785"/>
  <c r="J789"/>
  <c r="J778"/>
  <c r="J776"/>
  <c r="J629"/>
  <c r="J822"/>
  <c r="J798"/>
  <c r="J758"/>
  <c r="J617"/>
  <c r="F595"/>
  <c r="J761"/>
  <c r="J751"/>
  <c r="J746"/>
  <c r="J711"/>
  <c r="J648"/>
  <c r="J811"/>
  <c r="J782"/>
  <c r="J670"/>
  <c r="J667"/>
  <c r="J653"/>
  <c r="J635"/>
  <c r="J610"/>
  <c r="J608"/>
  <c r="J820"/>
  <c r="J807"/>
  <c r="J804"/>
  <c r="J802"/>
  <c r="J796"/>
  <c r="J790"/>
  <c r="J788"/>
  <c r="J779"/>
  <c r="J775"/>
  <c r="J768"/>
  <c r="J766"/>
  <c r="J756"/>
  <c r="J752"/>
  <c r="J708"/>
  <c r="J697"/>
  <c r="J649"/>
  <c r="J621"/>
  <c r="J616"/>
  <c r="J614"/>
  <c r="J769"/>
  <c r="J753"/>
  <c r="J815"/>
  <c r="J808"/>
  <c r="J780"/>
  <c r="J741"/>
  <c r="J738"/>
  <c r="J736"/>
  <c r="J734"/>
  <c r="J707"/>
  <c r="J645"/>
  <c r="J605"/>
  <c r="J765"/>
  <c r="J803"/>
  <c r="J801"/>
  <c r="J786"/>
  <c r="J743"/>
  <c r="J654"/>
  <c r="J643"/>
  <c r="J624"/>
  <c r="J613"/>
  <c r="J799"/>
  <c r="J791"/>
  <c r="J762"/>
  <c r="J731"/>
  <c r="J730"/>
  <c r="J720"/>
  <c r="J716"/>
  <c r="J702"/>
  <c r="J607"/>
  <c r="J671"/>
  <c r="J737"/>
  <c r="J727"/>
  <c r="J724"/>
  <c r="J706"/>
  <c r="J705"/>
  <c r="J677"/>
  <c r="J669"/>
  <c r="J652"/>
  <c r="J650"/>
  <c r="J696"/>
  <c r="J647"/>
  <c r="J681"/>
  <c r="J680"/>
  <c r="J674"/>
  <c r="J735"/>
  <c r="J723"/>
  <c r="J739"/>
  <c r="J760"/>
  <c r="J771"/>
  <c r="J754"/>
  <c r="J693"/>
  <c r="J678"/>
  <c r="J660"/>
  <c r="J658"/>
  <c r="J606"/>
  <c r="J690"/>
  <c r="J664"/>
  <c r="J657"/>
  <c r="J626"/>
  <c r="J615"/>
  <c r="J757"/>
  <c r="J740"/>
  <c r="J725"/>
  <c r="J712"/>
  <c r="J689"/>
  <c r="J668"/>
  <c r="J638"/>
  <c r="J636"/>
  <c r="J611"/>
  <c r="F585"/>
  <c r="F588"/>
  <c r="F586"/>
  <c r="F589"/>
  <c r="G580"/>
  <c r="H580"/>
  <c r="E580"/>
  <c r="D580"/>
  <c r="E556"/>
  <c r="G556"/>
  <c r="H556"/>
  <c r="D556"/>
  <c r="D542"/>
  <c r="E542"/>
  <c r="G542"/>
  <c r="J552"/>
  <c r="D523"/>
  <c r="G523"/>
  <c r="H523"/>
  <c r="E523"/>
  <c r="H509"/>
  <c r="D518"/>
  <c r="E518"/>
  <c r="G518"/>
  <c r="H518"/>
  <c r="E492"/>
  <c r="E509"/>
  <c r="G492"/>
  <c r="H492"/>
  <c r="D509"/>
  <c r="G509"/>
  <c r="D492"/>
  <c r="E473"/>
  <c r="D473"/>
  <c r="G473"/>
  <c r="H473"/>
  <c r="E448"/>
  <c r="E447" s="1"/>
  <c r="G448"/>
  <c r="G447" s="1"/>
  <c r="H448"/>
  <c r="H447" s="1"/>
  <c r="J1060" l="1"/>
  <c r="J688"/>
  <c r="F893"/>
  <c r="J1065"/>
  <c r="F1064"/>
  <c r="F1063" s="1"/>
  <c r="J833"/>
  <c r="J834"/>
  <c r="J835"/>
  <c r="F683"/>
  <c r="I694"/>
  <c r="J694" s="1"/>
  <c r="F630"/>
  <c r="F618" s="1"/>
  <c r="F591"/>
  <c r="F603"/>
  <c r="F602" s="1"/>
  <c r="J1038"/>
  <c r="I844"/>
  <c r="I1063"/>
  <c r="J1007"/>
  <c r="I1049"/>
  <c r="J1049" s="1"/>
  <c r="F1054"/>
  <c r="J1054" s="1"/>
  <c r="F1037"/>
  <c r="J1055"/>
  <c r="E943"/>
  <c r="E923" s="1"/>
  <c r="J1003"/>
  <c r="D943"/>
  <c r="D923" s="1"/>
  <c r="J1041"/>
  <c r="H943"/>
  <c r="H923" s="1"/>
  <c r="J1018"/>
  <c r="G943"/>
  <c r="G923" s="1"/>
  <c r="I1037"/>
  <c r="I655"/>
  <c r="J655" s="1"/>
  <c r="J1014"/>
  <c r="I1031"/>
  <c r="J1031" s="1"/>
  <c r="I1013"/>
  <c r="F1002"/>
  <c r="I1002"/>
  <c r="F1013"/>
  <c r="J1034"/>
  <c r="J959"/>
  <c r="J991"/>
  <c r="J970"/>
  <c r="J987"/>
  <c r="J932"/>
  <c r="F969"/>
  <c r="I947"/>
  <c r="J947" s="1"/>
  <c r="J950"/>
  <c r="I969"/>
  <c r="J955"/>
  <c r="J973"/>
  <c r="I986"/>
  <c r="F986"/>
  <c r="F954"/>
  <c r="J954" s="1"/>
  <c r="F925"/>
  <c r="F924" s="1"/>
  <c r="I924"/>
  <c r="I925"/>
  <c r="E842"/>
  <c r="J926"/>
  <c r="H842"/>
  <c r="I893"/>
  <c r="J913"/>
  <c r="J912"/>
  <c r="J909"/>
  <c r="J910"/>
  <c r="D661"/>
  <c r="J863"/>
  <c r="J864"/>
  <c r="J845"/>
  <c r="F844"/>
  <c r="J871"/>
  <c r="J851"/>
  <c r="I874"/>
  <c r="G843"/>
  <c r="I843" s="1"/>
  <c r="G867"/>
  <c r="I867" s="1"/>
  <c r="D867"/>
  <c r="D842" s="1"/>
  <c r="J878"/>
  <c r="F867"/>
  <c r="J868"/>
  <c r="J695"/>
  <c r="F794"/>
  <c r="F793" s="1"/>
  <c r="J795"/>
  <c r="J800"/>
  <c r="D792"/>
  <c r="I793"/>
  <c r="H812"/>
  <c r="H792" s="1"/>
  <c r="E812"/>
  <c r="E792" s="1"/>
  <c r="I816"/>
  <c r="J816" s="1"/>
  <c r="F812"/>
  <c r="G812"/>
  <c r="I813"/>
  <c r="J813" s="1"/>
  <c r="I823"/>
  <c r="J823" s="1"/>
  <c r="I824"/>
  <c r="J824" s="1"/>
  <c r="J637"/>
  <c r="J625"/>
  <c r="J634"/>
  <c r="J755"/>
  <c r="J767"/>
  <c r="J787"/>
  <c r="J784"/>
  <c r="J774"/>
  <c r="H772"/>
  <c r="I783"/>
  <c r="E772"/>
  <c r="F763"/>
  <c r="D772"/>
  <c r="I763"/>
  <c r="J764"/>
  <c r="E748"/>
  <c r="F783"/>
  <c r="J777"/>
  <c r="G748"/>
  <c r="F749"/>
  <c r="G772"/>
  <c r="J750"/>
  <c r="H748"/>
  <c r="I773"/>
  <c r="D747"/>
  <c r="F773"/>
  <c r="I749"/>
  <c r="J620"/>
  <c r="I630"/>
  <c r="G618"/>
  <c r="I618" s="1"/>
  <c r="J622"/>
  <c r="D618"/>
  <c r="D601" s="1"/>
  <c r="J619"/>
  <c r="J729"/>
  <c r="J732"/>
  <c r="J604"/>
  <c r="F728"/>
  <c r="I602"/>
  <c r="I721"/>
  <c r="J713"/>
  <c r="J722"/>
  <c r="D717"/>
  <c r="H717"/>
  <c r="E717"/>
  <c r="G717"/>
  <c r="I718"/>
  <c r="J718" s="1"/>
  <c r="I728"/>
  <c r="J704"/>
  <c r="F709"/>
  <c r="I703"/>
  <c r="E682"/>
  <c r="J673"/>
  <c r="J679"/>
  <c r="J710"/>
  <c r="I683"/>
  <c r="H682"/>
  <c r="I709"/>
  <c r="D682"/>
  <c r="G682"/>
  <c r="J666"/>
  <c r="F675"/>
  <c r="J676"/>
  <c r="E661"/>
  <c r="I665"/>
  <c r="I675"/>
  <c r="H661"/>
  <c r="I672"/>
  <c r="G661"/>
  <c r="J656"/>
  <c r="J646"/>
  <c r="J642"/>
  <c r="F641"/>
  <c r="F640" s="1"/>
  <c r="H640"/>
  <c r="E463"/>
  <c r="E446" s="1"/>
  <c r="H463"/>
  <c r="H446" s="1"/>
  <c r="D463"/>
  <c r="D446" s="1"/>
  <c r="G463"/>
  <c r="G446" s="1"/>
  <c r="J1063" l="1"/>
  <c r="J1064"/>
  <c r="J683"/>
  <c r="F601"/>
  <c r="J603"/>
  <c r="J602"/>
  <c r="J844"/>
  <c r="J1037"/>
  <c r="G639"/>
  <c r="I923"/>
  <c r="E639"/>
  <c r="D639"/>
  <c r="I943"/>
  <c r="F943"/>
  <c r="F923" s="1"/>
  <c r="I640"/>
  <c r="J640" s="1"/>
  <c r="H639"/>
  <c r="J1002"/>
  <c r="J1013"/>
  <c r="F748"/>
  <c r="J969"/>
  <c r="J986"/>
  <c r="J924"/>
  <c r="J925"/>
  <c r="G842"/>
  <c r="I842" s="1"/>
  <c r="J893"/>
  <c r="I772"/>
  <c r="F843"/>
  <c r="J843" s="1"/>
  <c r="J874"/>
  <c r="J867"/>
  <c r="I812"/>
  <c r="J812" s="1"/>
  <c r="J794"/>
  <c r="F792"/>
  <c r="J793"/>
  <c r="G792"/>
  <c r="I792" s="1"/>
  <c r="J749"/>
  <c r="H747"/>
  <c r="J783"/>
  <c r="E747"/>
  <c r="J763"/>
  <c r="F772"/>
  <c r="J773"/>
  <c r="I748"/>
  <c r="J672"/>
  <c r="G747"/>
  <c r="J630"/>
  <c r="G601"/>
  <c r="I601" s="1"/>
  <c r="F717"/>
  <c r="J618"/>
  <c r="J709"/>
  <c r="J728"/>
  <c r="J721"/>
  <c r="J703"/>
  <c r="I717"/>
  <c r="I682"/>
  <c r="F682"/>
  <c r="J675"/>
  <c r="F661"/>
  <c r="J665"/>
  <c r="I661"/>
  <c r="J641"/>
  <c r="J601" l="1"/>
  <c r="I639"/>
  <c r="J943"/>
  <c r="J923"/>
  <c r="J748"/>
  <c r="F639"/>
  <c r="J772"/>
  <c r="F842"/>
  <c r="J842" s="1"/>
  <c r="J792"/>
  <c r="I747"/>
  <c r="F747"/>
  <c r="J717"/>
  <c r="J682"/>
  <c r="J661"/>
  <c r="J639" l="1"/>
  <c r="J747"/>
  <c r="E428" l="1"/>
  <c r="G428"/>
  <c r="H428"/>
  <c r="D428"/>
  <c r="E422"/>
  <c r="G422"/>
  <c r="H422"/>
  <c r="D422"/>
  <c r="D421" s="1"/>
  <c r="E407"/>
  <c r="G407"/>
  <c r="H407"/>
  <c r="H406" s="1"/>
  <c r="D407"/>
  <c r="D406" s="1"/>
  <c r="E393"/>
  <c r="E387" s="1"/>
  <c r="G393"/>
  <c r="G387" s="1"/>
  <c r="H393"/>
  <c r="H387" s="1"/>
  <c r="D393"/>
  <c r="D387" s="1"/>
  <c r="E373"/>
  <c r="G373"/>
  <c r="H373"/>
  <c r="D373"/>
  <c r="E355"/>
  <c r="G355"/>
  <c r="H355"/>
  <c r="D355"/>
  <c r="E350"/>
  <c r="E349" s="1"/>
  <c r="G350"/>
  <c r="G349" s="1"/>
  <c r="H350"/>
  <c r="D350"/>
  <c r="D349" s="1"/>
  <c r="E337"/>
  <c r="G337"/>
  <c r="H337"/>
  <c r="D337"/>
  <c r="E334"/>
  <c r="G334"/>
  <c r="H334"/>
  <c r="D334"/>
  <c r="E316"/>
  <c r="G316"/>
  <c r="H316"/>
  <c r="D316"/>
  <c r="E312"/>
  <c r="G312"/>
  <c r="H312"/>
  <c r="D312"/>
  <c r="E276"/>
  <c r="G276"/>
  <c r="H276"/>
  <c r="D276"/>
  <c r="E272"/>
  <c r="E271" s="1"/>
  <c r="G272"/>
  <c r="H272"/>
  <c r="D272"/>
  <c r="E264"/>
  <c r="H264"/>
  <c r="D264"/>
  <c r="E261"/>
  <c r="G261"/>
  <c r="H261"/>
  <c r="D261"/>
  <c r="E258"/>
  <c r="G258"/>
  <c r="H258"/>
  <c r="D258"/>
  <c r="E255"/>
  <c r="E254" s="1"/>
  <c r="G255"/>
  <c r="G254" s="1"/>
  <c r="H255"/>
  <c r="H254" s="1"/>
  <c r="D255"/>
  <c r="D254" s="1"/>
  <c r="E252"/>
  <c r="G252"/>
  <c r="H252"/>
  <c r="D252"/>
  <c r="E236"/>
  <c r="G236"/>
  <c r="H236"/>
  <c r="D236"/>
  <c r="E233"/>
  <c r="G233"/>
  <c r="H233"/>
  <c r="D233"/>
  <c r="G215"/>
  <c r="G220"/>
  <c r="E220"/>
  <c r="H220"/>
  <c r="D220"/>
  <c r="E215"/>
  <c r="H215"/>
  <c r="D215"/>
  <c r="E210"/>
  <c r="E209" s="1"/>
  <c r="E208" s="1"/>
  <c r="G210"/>
  <c r="H210"/>
  <c r="H209" s="1"/>
  <c r="H208" s="1"/>
  <c r="D210"/>
  <c r="E205"/>
  <c r="G205"/>
  <c r="H205"/>
  <c r="D205"/>
  <c r="E197"/>
  <c r="G197"/>
  <c r="H197"/>
  <c r="D197"/>
  <c r="E193"/>
  <c r="G193"/>
  <c r="H193"/>
  <c r="D193"/>
  <c r="D192" s="1"/>
  <c r="E182"/>
  <c r="G182"/>
  <c r="H182"/>
  <c r="D182"/>
  <c r="E178"/>
  <c r="G178"/>
  <c r="H178"/>
  <c r="D178"/>
  <c r="D177" s="1"/>
  <c r="E173"/>
  <c r="E172" s="1"/>
  <c r="G173"/>
  <c r="G172" s="1"/>
  <c r="H173"/>
  <c r="H172" s="1"/>
  <c r="D173"/>
  <c r="D172" s="1"/>
  <c r="E170"/>
  <c r="E169" s="1"/>
  <c r="G170"/>
  <c r="G169" s="1"/>
  <c r="H170"/>
  <c r="H169" s="1"/>
  <c r="D170"/>
  <c r="D169" s="1"/>
  <c r="E165"/>
  <c r="G165"/>
  <c r="H165"/>
  <c r="D165"/>
  <c r="E159"/>
  <c r="G159"/>
  <c r="H159"/>
  <c r="D159"/>
  <c r="E155"/>
  <c r="E154" s="1"/>
  <c r="G155"/>
  <c r="H155"/>
  <c r="D155"/>
  <c r="E143"/>
  <c r="G143"/>
  <c r="H143"/>
  <c r="D143"/>
  <c r="E139"/>
  <c r="G139"/>
  <c r="H139"/>
  <c r="D139"/>
  <c r="D138" s="1"/>
  <c r="I140"/>
  <c r="I141"/>
  <c r="I142"/>
  <c r="I144"/>
  <c r="I145"/>
  <c r="I146"/>
  <c r="I147"/>
  <c r="I148"/>
  <c r="I149"/>
  <c r="I150"/>
  <c r="I151"/>
  <c r="I152"/>
  <c r="I153"/>
  <c r="I156"/>
  <c r="I158"/>
  <c r="I160"/>
  <c r="I161"/>
  <c r="I162"/>
  <c r="I163"/>
  <c r="I164"/>
  <c r="I166"/>
  <c r="I167"/>
  <c r="I171"/>
  <c r="I174"/>
  <c r="I179"/>
  <c r="I180"/>
  <c r="I181"/>
  <c r="I183"/>
  <c r="I184"/>
  <c r="I185"/>
  <c r="I186"/>
  <c r="I187"/>
  <c r="I188"/>
  <c r="I189"/>
  <c r="I190"/>
  <c r="I194"/>
  <c r="I195"/>
  <c r="I196"/>
  <c r="I198"/>
  <c r="I199"/>
  <c r="I200"/>
  <c r="I201"/>
  <c r="I202"/>
  <c r="I203"/>
  <c r="I204"/>
  <c r="I206"/>
  <c r="I207"/>
  <c r="I211"/>
  <c r="I216"/>
  <c r="I217"/>
  <c r="I218"/>
  <c r="I219"/>
  <c r="I221"/>
  <c r="I222"/>
  <c r="I223"/>
  <c r="I224"/>
  <c r="I225"/>
  <c r="I226"/>
  <c r="I227"/>
  <c r="I228"/>
  <c r="I229"/>
  <c r="I230"/>
  <c r="I234"/>
  <c r="I235"/>
  <c r="I237"/>
  <c r="I239"/>
  <c r="I241"/>
  <c r="I242"/>
  <c r="I243"/>
  <c r="I244"/>
  <c r="I245"/>
  <c r="I246"/>
  <c r="I247"/>
  <c r="I248"/>
  <c r="I249"/>
  <c r="I250"/>
  <c r="I251"/>
  <c r="I253"/>
  <c r="I256"/>
  <c r="I257"/>
  <c r="I259"/>
  <c r="I262"/>
  <c r="I263"/>
  <c r="I265"/>
  <c r="I266"/>
  <c r="I267"/>
  <c r="I268"/>
  <c r="I269"/>
  <c r="I270"/>
  <c r="I273"/>
  <c r="I275"/>
  <c r="I277"/>
  <c r="I278"/>
  <c r="I279"/>
  <c r="I281"/>
  <c r="I282"/>
  <c r="I283"/>
  <c r="I284"/>
  <c r="I286"/>
  <c r="I287"/>
  <c r="I288"/>
  <c r="I290"/>
  <c r="I313"/>
  <c r="I314"/>
  <c r="I315"/>
  <c r="I317"/>
  <c r="I318"/>
  <c r="I319"/>
  <c r="I320"/>
  <c r="I322"/>
  <c r="I323"/>
  <c r="I324"/>
  <c r="I325"/>
  <c r="I326"/>
  <c r="I328"/>
  <c r="I329"/>
  <c r="I330"/>
  <c r="I331"/>
  <c r="I332"/>
  <c r="I335"/>
  <c r="I336"/>
  <c r="I338"/>
  <c r="I339"/>
  <c r="I340"/>
  <c r="I342"/>
  <c r="I343"/>
  <c r="I344"/>
  <c r="I345"/>
  <c r="I346"/>
  <c r="I348"/>
  <c r="I351"/>
  <c r="I352"/>
  <c r="I353"/>
  <c r="I354"/>
  <c r="I356"/>
  <c r="I358"/>
  <c r="I359"/>
  <c r="I361"/>
  <c r="I362"/>
  <c r="I363"/>
  <c r="I364"/>
  <c r="I365"/>
  <c r="I367"/>
  <c r="I368"/>
  <c r="I369"/>
  <c r="I370"/>
  <c r="I371"/>
  <c r="I372"/>
  <c r="I374"/>
  <c r="I391"/>
  <c r="I392"/>
  <c r="I394"/>
  <c r="I395"/>
  <c r="I396"/>
  <c r="I397"/>
  <c r="I398"/>
  <c r="I399"/>
  <c r="I400"/>
  <c r="I402"/>
  <c r="I403"/>
  <c r="I408"/>
  <c r="I409"/>
  <c r="I420"/>
  <c r="I423"/>
  <c r="I427"/>
  <c r="I429"/>
  <c r="I430"/>
  <c r="I431"/>
  <c r="I432"/>
  <c r="I433"/>
  <c r="I434"/>
  <c r="I435"/>
  <c r="I436"/>
  <c r="I437"/>
  <c r="I438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J586" s="1"/>
  <c r="I587"/>
  <c r="J587" s="1"/>
  <c r="I588"/>
  <c r="J588" s="1"/>
  <c r="I589"/>
  <c r="J589" s="1"/>
  <c r="I590"/>
  <c r="J590" s="1"/>
  <c r="I591"/>
  <c r="J591" s="1"/>
  <c r="I592"/>
  <c r="J592" s="1"/>
  <c r="I593"/>
  <c r="J593" s="1"/>
  <c r="I594"/>
  <c r="J594" s="1"/>
  <c r="I595"/>
  <c r="J595" s="1"/>
  <c r="I596"/>
  <c r="J596" s="1"/>
  <c r="I598"/>
  <c r="J598" s="1"/>
  <c r="F140"/>
  <c r="F141"/>
  <c r="F142"/>
  <c r="F144"/>
  <c r="F145"/>
  <c r="F146"/>
  <c r="F147"/>
  <c r="F148"/>
  <c r="F149"/>
  <c r="F150"/>
  <c r="F151"/>
  <c r="F152"/>
  <c r="F153"/>
  <c r="F156"/>
  <c r="F158"/>
  <c r="F160"/>
  <c r="F161"/>
  <c r="F162"/>
  <c r="F163"/>
  <c r="F164"/>
  <c r="F166"/>
  <c r="F167"/>
  <c r="F171"/>
  <c r="F170" s="1"/>
  <c r="F169" s="1"/>
  <c r="F174"/>
  <c r="F173" s="1"/>
  <c r="F172" s="1"/>
  <c r="F179"/>
  <c r="F180"/>
  <c r="F181"/>
  <c r="F183"/>
  <c r="F184"/>
  <c r="F185"/>
  <c r="F186"/>
  <c r="F187"/>
  <c r="F188"/>
  <c r="F189"/>
  <c r="F190"/>
  <c r="F194"/>
  <c r="F195"/>
  <c r="F196"/>
  <c r="F198"/>
  <c r="F199"/>
  <c r="F200"/>
  <c r="F201"/>
  <c r="F202"/>
  <c r="F203"/>
  <c r="F204"/>
  <c r="F206"/>
  <c r="F207"/>
  <c r="F211"/>
  <c r="F210" s="1"/>
  <c r="F209" s="1"/>
  <c r="F208" s="1"/>
  <c r="F216"/>
  <c r="F217"/>
  <c r="F218"/>
  <c r="F219"/>
  <c r="F221"/>
  <c r="F222"/>
  <c r="F223"/>
  <c r="F224"/>
  <c r="F225"/>
  <c r="F226"/>
  <c r="F227"/>
  <c r="F228"/>
  <c r="F229"/>
  <c r="F230"/>
  <c r="F234"/>
  <c r="F235"/>
  <c r="F237"/>
  <c r="F239"/>
  <c r="F241"/>
  <c r="F242"/>
  <c r="F243"/>
  <c r="F244"/>
  <c r="F245"/>
  <c r="F246"/>
  <c r="F247"/>
  <c r="F248"/>
  <c r="F249"/>
  <c r="F250"/>
  <c r="F251"/>
  <c r="F253"/>
  <c r="F252" s="1"/>
  <c r="F256"/>
  <c r="F257"/>
  <c r="F259"/>
  <c r="F258" s="1"/>
  <c r="F262"/>
  <c r="F263"/>
  <c r="F265"/>
  <c r="F266"/>
  <c r="F267"/>
  <c r="F268"/>
  <c r="F269"/>
  <c r="F270"/>
  <c r="F273"/>
  <c r="F275"/>
  <c r="F277"/>
  <c r="F278"/>
  <c r="F279"/>
  <c r="F281"/>
  <c r="F282"/>
  <c r="F283"/>
  <c r="F284"/>
  <c r="F286"/>
  <c r="F287"/>
  <c r="F288"/>
  <c r="F290"/>
  <c r="F313"/>
  <c r="F314"/>
  <c r="F315"/>
  <c r="F317"/>
  <c r="F318"/>
  <c r="F319"/>
  <c r="F320"/>
  <c r="F322"/>
  <c r="F323"/>
  <c r="F324"/>
  <c r="F325"/>
  <c r="F326"/>
  <c r="F328"/>
  <c r="F329"/>
  <c r="F330"/>
  <c r="F331"/>
  <c r="F332"/>
  <c r="F335"/>
  <c r="F336"/>
  <c r="F338"/>
  <c r="F339"/>
  <c r="F340"/>
  <c r="F342"/>
  <c r="F343"/>
  <c r="F344"/>
  <c r="F345"/>
  <c r="F346"/>
  <c r="F348"/>
  <c r="F351"/>
  <c r="F352"/>
  <c r="F353"/>
  <c r="F354"/>
  <c r="F356"/>
  <c r="F358"/>
  <c r="F359"/>
  <c r="F361"/>
  <c r="F362"/>
  <c r="F363"/>
  <c r="F364"/>
  <c r="F365"/>
  <c r="F367"/>
  <c r="F368"/>
  <c r="F369"/>
  <c r="F370"/>
  <c r="F371"/>
  <c r="F372"/>
  <c r="F374"/>
  <c r="F391"/>
  <c r="F392"/>
  <c r="F394"/>
  <c r="F395"/>
  <c r="F396"/>
  <c r="F397"/>
  <c r="F398"/>
  <c r="F399"/>
  <c r="F400"/>
  <c r="F402"/>
  <c r="F403"/>
  <c r="F408"/>
  <c r="F409"/>
  <c r="F423"/>
  <c r="F413" s="1"/>
  <c r="J413" s="1"/>
  <c r="F427"/>
  <c r="F417" s="1"/>
  <c r="J417" s="1"/>
  <c r="F429"/>
  <c r="F430"/>
  <c r="F431"/>
  <c r="F432"/>
  <c r="F433"/>
  <c r="F434"/>
  <c r="F435"/>
  <c r="F436"/>
  <c r="F437"/>
  <c r="F438"/>
  <c r="F450"/>
  <c r="F451"/>
  <c r="F452"/>
  <c r="F453"/>
  <c r="F455"/>
  <c r="F456"/>
  <c r="F457"/>
  <c r="F458"/>
  <c r="F459"/>
  <c r="F460"/>
  <c r="F461"/>
  <c r="F462"/>
  <c r="F466"/>
  <c r="F465" s="1"/>
  <c r="F464" s="1"/>
  <c r="F469"/>
  <c r="F472"/>
  <c r="F471" s="1"/>
  <c r="F470" s="1"/>
  <c r="F475"/>
  <c r="F476"/>
  <c r="F477"/>
  <c r="F479"/>
  <c r="F480"/>
  <c r="F481"/>
  <c r="F482"/>
  <c r="F483"/>
  <c r="F484"/>
  <c r="F485"/>
  <c r="F486"/>
  <c r="F487"/>
  <c r="F488"/>
  <c r="F490"/>
  <c r="F491"/>
  <c r="F494"/>
  <c r="F495"/>
  <c r="F496"/>
  <c r="F498"/>
  <c r="F499"/>
  <c r="F500"/>
  <c r="F501"/>
  <c r="F502"/>
  <c r="F503"/>
  <c r="F504"/>
  <c r="F505"/>
  <c r="F506"/>
  <c r="F508"/>
  <c r="F507" s="1"/>
  <c r="F511"/>
  <c r="F510" s="1"/>
  <c r="F513"/>
  <c r="F516"/>
  <c r="F517"/>
  <c r="F520"/>
  <c r="F519" s="1"/>
  <c r="F522"/>
  <c r="F521" s="1"/>
  <c r="F525"/>
  <c r="F526"/>
  <c r="F527"/>
  <c r="F528"/>
  <c r="F530"/>
  <c r="F531"/>
  <c r="F532"/>
  <c r="F533"/>
  <c r="F534"/>
  <c r="F535"/>
  <c r="F536"/>
  <c r="F537"/>
  <c r="F538"/>
  <c r="F539"/>
  <c r="F541"/>
  <c r="F540" s="1"/>
  <c r="F544"/>
  <c r="F545"/>
  <c r="F546"/>
  <c r="F548"/>
  <c r="F549"/>
  <c r="F550"/>
  <c r="F551"/>
  <c r="F553"/>
  <c r="F554"/>
  <c r="F555"/>
  <c r="F558"/>
  <c r="F559"/>
  <c r="F560"/>
  <c r="F561"/>
  <c r="F563"/>
  <c r="F564"/>
  <c r="F565"/>
  <c r="F566"/>
  <c r="F567"/>
  <c r="F568"/>
  <c r="F569"/>
  <c r="F570"/>
  <c r="F571"/>
  <c r="F572"/>
  <c r="F573"/>
  <c r="F574"/>
  <c r="F576"/>
  <c r="F575" s="1"/>
  <c r="F579"/>
  <c r="F578" s="1"/>
  <c r="F577" s="1"/>
  <c r="F582"/>
  <c r="F581" s="1"/>
  <c r="F584"/>
  <c r="E121"/>
  <c r="G121"/>
  <c r="H121"/>
  <c r="D121"/>
  <c r="E125"/>
  <c r="G125"/>
  <c r="H125"/>
  <c r="D125"/>
  <c r="E113"/>
  <c r="G113"/>
  <c r="H113"/>
  <c r="E118"/>
  <c r="G118"/>
  <c r="H118"/>
  <c r="D118"/>
  <c r="D113"/>
  <c r="E98"/>
  <c r="G98"/>
  <c r="H98"/>
  <c r="D98"/>
  <c r="E94"/>
  <c r="E93" s="1"/>
  <c r="E92" s="1"/>
  <c r="G94"/>
  <c r="H94"/>
  <c r="D94"/>
  <c r="E129"/>
  <c r="G129"/>
  <c r="H129"/>
  <c r="D129"/>
  <c r="E132"/>
  <c r="G132"/>
  <c r="H132"/>
  <c r="D132"/>
  <c r="D30"/>
  <c r="E87"/>
  <c r="G87"/>
  <c r="H87"/>
  <c r="D89"/>
  <c r="D88" s="1"/>
  <c r="D87" s="1"/>
  <c r="E85"/>
  <c r="E84" s="1"/>
  <c r="E83" s="1"/>
  <c r="G85"/>
  <c r="G84" s="1"/>
  <c r="G83" s="1"/>
  <c r="H85"/>
  <c r="H84" s="1"/>
  <c r="H83" s="1"/>
  <c r="D85"/>
  <c r="D84" s="1"/>
  <c r="D83" s="1"/>
  <c r="E81"/>
  <c r="E80" s="1"/>
  <c r="E79" s="1"/>
  <c r="G81"/>
  <c r="G80" s="1"/>
  <c r="G79" s="1"/>
  <c r="H81"/>
  <c r="H80" s="1"/>
  <c r="H79" s="1"/>
  <c r="D81"/>
  <c r="D80" s="1"/>
  <c r="D79" s="1"/>
  <c r="E77"/>
  <c r="E73" s="1"/>
  <c r="E72" s="1"/>
  <c r="G77"/>
  <c r="G73" s="1"/>
  <c r="G72" s="1"/>
  <c r="H77"/>
  <c r="H73" s="1"/>
  <c r="H72" s="1"/>
  <c r="D77"/>
  <c r="E63"/>
  <c r="G63"/>
  <c r="H63"/>
  <c r="E66"/>
  <c r="G66"/>
  <c r="H66"/>
  <c r="D66"/>
  <c r="D63"/>
  <c r="E59"/>
  <c r="G59"/>
  <c r="H59"/>
  <c r="H10" s="1"/>
  <c r="D59"/>
  <c r="E52"/>
  <c r="E48" s="1"/>
  <c r="G52"/>
  <c r="G48" s="1"/>
  <c r="G28" s="1"/>
  <c r="H52"/>
  <c r="H48" s="1"/>
  <c r="H28" s="1"/>
  <c r="D52"/>
  <c r="D48" s="1"/>
  <c r="G37"/>
  <c r="H37"/>
  <c r="I29"/>
  <c r="I30"/>
  <c r="I31"/>
  <c r="D37"/>
  <c r="D20"/>
  <c r="E20"/>
  <c r="G20"/>
  <c r="H20"/>
  <c r="K36" i="6"/>
  <c r="B34"/>
  <c r="H15" i="9"/>
  <c r="H14"/>
  <c r="W13"/>
  <c r="V13"/>
  <c r="U13"/>
  <c r="T13"/>
  <c r="S13"/>
  <c r="R13"/>
  <c r="Q13"/>
  <c r="P13"/>
  <c r="O13"/>
  <c r="N13"/>
  <c r="M13"/>
  <c r="L13"/>
  <c r="J13"/>
  <c r="I13"/>
  <c r="E13"/>
  <c r="D13"/>
  <c r="C13"/>
  <c r="H12"/>
  <c r="G12"/>
  <c r="H11"/>
  <c r="G11"/>
  <c r="H10"/>
  <c r="G10"/>
  <c r="W9"/>
  <c r="V9"/>
  <c r="U9"/>
  <c r="T9"/>
  <c r="S9"/>
  <c r="R9"/>
  <c r="Q9"/>
  <c r="P9"/>
  <c r="O9"/>
  <c r="N9"/>
  <c r="M9"/>
  <c r="L9"/>
  <c r="J9"/>
  <c r="I9"/>
  <c r="E9"/>
  <c r="D9"/>
  <c r="C9"/>
  <c r="H8"/>
  <c r="G8"/>
  <c r="H7"/>
  <c r="G7"/>
  <c r="H6"/>
  <c r="G6"/>
  <c r="W5"/>
  <c r="V5"/>
  <c r="U5"/>
  <c r="T5"/>
  <c r="S5"/>
  <c r="R5"/>
  <c r="Q5"/>
  <c r="P5"/>
  <c r="O5"/>
  <c r="N5"/>
  <c r="M5"/>
  <c r="L5"/>
  <c r="J5"/>
  <c r="I5"/>
  <c r="E5"/>
  <c r="D5"/>
  <c r="C5"/>
  <c r="D27" i="7"/>
  <c r="E27"/>
  <c r="F27"/>
  <c r="G27"/>
  <c r="H27"/>
  <c r="I27"/>
  <c r="J27"/>
  <c r="K27"/>
  <c r="L27"/>
  <c r="M27"/>
  <c r="N27"/>
  <c r="O27"/>
  <c r="P27"/>
  <c r="Q27"/>
  <c r="R27"/>
  <c r="S27"/>
  <c r="T27"/>
  <c r="C30"/>
  <c r="C16"/>
  <c r="C50"/>
  <c r="C49"/>
  <c r="C48"/>
  <c r="C47"/>
  <c r="C46"/>
  <c r="T45"/>
  <c r="S45"/>
  <c r="R45"/>
  <c r="Q45"/>
  <c r="P45"/>
  <c r="O45"/>
  <c r="N45"/>
  <c r="M45"/>
  <c r="L45"/>
  <c r="K45"/>
  <c r="J45"/>
  <c r="I45"/>
  <c r="H45"/>
  <c r="G45"/>
  <c r="F45"/>
  <c r="E45"/>
  <c r="C43"/>
  <c r="C42"/>
  <c r="C40"/>
  <c r="C39"/>
  <c r="C37"/>
  <c r="T36"/>
  <c r="T34" s="1"/>
  <c r="S36"/>
  <c r="S34" s="1"/>
  <c r="R36"/>
  <c r="R34" s="1"/>
  <c r="Q36"/>
  <c r="Q34" s="1"/>
  <c r="P36"/>
  <c r="P34" s="1"/>
  <c r="O36"/>
  <c r="O34" s="1"/>
  <c r="N36"/>
  <c r="N34" s="1"/>
  <c r="M36"/>
  <c r="M34" s="1"/>
  <c r="L36"/>
  <c r="L34" s="1"/>
  <c r="K36"/>
  <c r="K34" s="1"/>
  <c r="J36"/>
  <c r="J34" s="1"/>
  <c r="I36"/>
  <c r="I34" s="1"/>
  <c r="H36"/>
  <c r="H34" s="1"/>
  <c r="G36"/>
  <c r="G34" s="1"/>
  <c r="F36"/>
  <c r="F34" s="1"/>
  <c r="E36"/>
  <c r="E34" s="1"/>
  <c r="D36"/>
  <c r="D34" s="1"/>
  <c r="C35"/>
  <c r="C33"/>
  <c r="C32"/>
  <c r="C29"/>
  <c r="C28"/>
  <c r="C26"/>
  <c r="C20"/>
  <c r="C19"/>
  <c r="C18"/>
  <c r="C17"/>
  <c r="C15"/>
  <c r="C14"/>
  <c r="C13"/>
  <c r="C12"/>
  <c r="C11"/>
  <c r="C10"/>
  <c r="C9"/>
  <c r="C8"/>
  <c r="C7"/>
  <c r="C6"/>
  <c r="T5"/>
  <c r="S5"/>
  <c r="R5"/>
  <c r="Q5"/>
  <c r="P5"/>
  <c r="O5"/>
  <c r="N5"/>
  <c r="M5"/>
  <c r="L5"/>
  <c r="K5"/>
  <c r="J5"/>
  <c r="I5"/>
  <c r="H5"/>
  <c r="G5"/>
  <c r="F5"/>
  <c r="E5"/>
  <c r="D5"/>
  <c r="E35" i="4"/>
  <c r="G35"/>
  <c r="H35"/>
  <c r="J35"/>
  <c r="K35"/>
  <c r="L35"/>
  <c r="M35"/>
  <c r="N35"/>
  <c r="O35"/>
  <c r="P35"/>
  <c r="Q35"/>
  <c r="R35"/>
  <c r="S35"/>
  <c r="T35"/>
  <c r="U35"/>
  <c r="V35"/>
  <c r="D35"/>
  <c r="D32"/>
  <c r="L32"/>
  <c r="M32"/>
  <c r="N32"/>
  <c r="O32"/>
  <c r="P32"/>
  <c r="Q32"/>
  <c r="R32"/>
  <c r="S32"/>
  <c r="T32"/>
  <c r="U32"/>
  <c r="V32"/>
  <c r="B30"/>
  <c r="B31"/>
  <c r="B33"/>
  <c r="B20"/>
  <c r="B21"/>
  <c r="B24"/>
  <c r="B27"/>
  <c r="B28"/>
  <c r="F7" i="5"/>
  <c r="F8"/>
  <c r="F9"/>
  <c r="F10"/>
  <c r="F11"/>
  <c r="F12"/>
  <c r="F13"/>
  <c r="F14"/>
  <c r="F15"/>
  <c r="F16"/>
  <c r="F17"/>
  <c r="F18"/>
  <c r="F19"/>
  <c r="F21"/>
  <c r="F22"/>
  <c r="F23"/>
  <c r="F24"/>
  <c r="F25"/>
  <c r="F26"/>
  <c r="F27"/>
  <c r="F28"/>
  <c r="F29"/>
  <c r="F30"/>
  <c r="F31"/>
  <c r="F32"/>
  <c r="F33"/>
  <c r="F35"/>
  <c r="F6"/>
  <c r="J5"/>
  <c r="B33"/>
  <c r="B35"/>
  <c r="B32"/>
  <c r="B31"/>
  <c r="B30"/>
  <c r="B29"/>
  <c r="B28"/>
  <c r="B27"/>
  <c r="B26"/>
  <c r="B25"/>
  <c r="B24"/>
  <c r="B23"/>
  <c r="B22"/>
  <c r="B21"/>
  <c r="B19"/>
  <c r="B18"/>
  <c r="B17"/>
  <c r="B16"/>
  <c r="B15"/>
  <c r="B14"/>
  <c r="B13"/>
  <c r="B12"/>
  <c r="B11"/>
  <c r="B10"/>
  <c r="B9"/>
  <c r="B8"/>
  <c r="B7"/>
  <c r="B6"/>
  <c r="G5"/>
  <c r="E5"/>
  <c r="D5"/>
  <c r="C5"/>
  <c r="H146" i="2"/>
  <c r="H145" s="1"/>
  <c r="H144" s="1"/>
  <c r="G146"/>
  <c r="F146"/>
  <c r="F145" s="1"/>
  <c r="F144" s="1"/>
  <c r="E146"/>
  <c r="E145" s="1"/>
  <c r="E144" s="1"/>
  <c r="D146"/>
  <c r="D145" s="1"/>
  <c r="D144" s="1"/>
  <c r="I143"/>
  <c r="F143"/>
  <c r="F142" s="1"/>
  <c r="F141" s="1"/>
  <c r="I142"/>
  <c r="D142"/>
  <c r="I141"/>
  <c r="I140"/>
  <c r="I134"/>
  <c r="F134"/>
  <c r="I133"/>
  <c r="D132"/>
  <c r="D131" s="1"/>
  <c r="I132"/>
  <c r="I131"/>
  <c r="I129"/>
  <c r="F129"/>
  <c r="H128"/>
  <c r="H127" s="1"/>
  <c r="H123" s="1"/>
  <c r="E128"/>
  <c r="E127" s="1"/>
  <c r="E123" s="1"/>
  <c r="D128"/>
  <c r="I122"/>
  <c r="F122"/>
  <c r="F121" s="1"/>
  <c r="F120" s="1"/>
  <c r="H121"/>
  <c r="I121" s="1"/>
  <c r="E121"/>
  <c r="E120" s="1"/>
  <c r="E110" s="1"/>
  <c r="D121"/>
  <c r="D120" s="1"/>
  <c r="I116"/>
  <c r="F116"/>
  <c r="F115" s="1"/>
  <c r="F114" s="1"/>
  <c r="I115"/>
  <c r="D115"/>
  <c r="D114" s="1"/>
  <c r="I114"/>
  <c r="I113"/>
  <c r="F113"/>
  <c r="F112" s="1"/>
  <c r="F111" s="1"/>
  <c r="H112"/>
  <c r="H111" s="1"/>
  <c r="D112"/>
  <c r="I109"/>
  <c r="F109"/>
  <c r="F108" s="1"/>
  <c r="F107" s="1"/>
  <c r="I108"/>
  <c r="D108"/>
  <c r="I107"/>
  <c r="I106"/>
  <c r="F106"/>
  <c r="H105"/>
  <c r="I105" s="1"/>
  <c r="E105"/>
  <c r="E104" s="1"/>
  <c r="E98" s="1"/>
  <c r="D105"/>
  <c r="I97"/>
  <c r="F97"/>
  <c r="I96"/>
  <c r="D96"/>
  <c r="F96" s="1"/>
  <c r="I95"/>
  <c r="G94"/>
  <c r="I94" s="1"/>
  <c r="I93"/>
  <c r="F93"/>
  <c r="H92"/>
  <c r="H91" s="1"/>
  <c r="H90" s="1"/>
  <c r="E92"/>
  <c r="E91" s="1"/>
  <c r="E90" s="1"/>
  <c r="D92"/>
  <c r="G91"/>
  <c r="G90" s="1"/>
  <c r="I80"/>
  <c r="F80"/>
  <c r="F79" s="1"/>
  <c r="F78" s="1"/>
  <c r="I79"/>
  <c r="E78"/>
  <c r="E74" s="1"/>
  <c r="E67" s="1"/>
  <c r="I77"/>
  <c r="F77"/>
  <c r="F76" s="1"/>
  <c r="F75" s="1"/>
  <c r="I76"/>
  <c r="D76"/>
  <c r="I75"/>
  <c r="I73"/>
  <c r="F73"/>
  <c r="F72" s="1"/>
  <c r="F71" s="1"/>
  <c r="D72"/>
  <c r="D71" s="1"/>
  <c r="I67"/>
  <c r="I66"/>
  <c r="D66"/>
  <c r="D65" s="1"/>
  <c r="I65"/>
  <c r="I63"/>
  <c r="F63"/>
  <c r="H62"/>
  <c r="H61" s="1"/>
  <c r="E62"/>
  <c r="E61" s="1"/>
  <c r="D62"/>
  <c r="I58"/>
  <c r="F58"/>
  <c r="F57" s="1"/>
  <c r="F56" s="1"/>
  <c r="I57"/>
  <c r="D57"/>
  <c r="D56" s="1"/>
  <c r="I53"/>
  <c r="F53"/>
  <c r="I52"/>
  <c r="D52"/>
  <c r="F52" s="1"/>
  <c r="I51"/>
  <c r="I41"/>
  <c r="I40"/>
  <c r="F40"/>
  <c r="F39" s="1"/>
  <c r="F38" s="1"/>
  <c r="F37" s="1"/>
  <c r="H39"/>
  <c r="I39" s="1"/>
  <c r="E39"/>
  <c r="E38" s="1"/>
  <c r="E37" s="1"/>
  <c r="D39"/>
  <c r="D38" s="1"/>
  <c r="D37" s="1"/>
  <c r="G36"/>
  <c r="F34"/>
  <c r="F33" s="1"/>
  <c r="F32" s="1"/>
  <c r="I34"/>
  <c r="E33"/>
  <c r="E32" s="1"/>
  <c r="H25"/>
  <c r="I31"/>
  <c r="F31"/>
  <c r="I30"/>
  <c r="F30"/>
  <c r="I29"/>
  <c r="F29"/>
  <c r="I28"/>
  <c r="D28"/>
  <c r="F28" s="1"/>
  <c r="I27"/>
  <c r="I26"/>
  <c r="I24"/>
  <c r="F24"/>
  <c r="I23"/>
  <c r="D23"/>
  <c r="F23" s="1"/>
  <c r="H22"/>
  <c r="H21" s="1"/>
  <c r="H20" s="1"/>
  <c r="G22"/>
  <c r="G21" s="1"/>
  <c r="E22"/>
  <c r="E21" s="1"/>
  <c r="E20" s="1"/>
  <c r="D22"/>
  <c r="I19"/>
  <c r="F19"/>
  <c r="I18"/>
  <c r="D18"/>
  <c r="D17" s="1"/>
  <c r="H17"/>
  <c r="H16" s="1"/>
  <c r="H15" s="1"/>
  <c r="G17"/>
  <c r="G16" s="1"/>
  <c r="E17"/>
  <c r="E16" s="1"/>
  <c r="E15" s="1"/>
  <c r="G9"/>
  <c r="G7"/>
  <c r="G8" i="1" l="1"/>
  <c r="E10"/>
  <c r="D8"/>
  <c r="D10"/>
  <c r="H8"/>
  <c r="G10"/>
  <c r="D271"/>
  <c r="B23" i="4"/>
  <c r="G13" i="9"/>
  <c r="G271" i="1"/>
  <c r="H110" i="2"/>
  <c r="F110"/>
  <c r="D64"/>
  <c r="F133"/>
  <c r="J133" s="1"/>
  <c r="H349" i="1"/>
  <c r="G406"/>
  <c r="I406" s="1"/>
  <c r="H271"/>
  <c r="E406"/>
  <c r="I387"/>
  <c r="F388"/>
  <c r="G421"/>
  <c r="H421"/>
  <c r="E421"/>
  <c r="D232"/>
  <c r="E109"/>
  <c r="H109"/>
  <c r="G109"/>
  <c r="D109"/>
  <c r="D73"/>
  <c r="D72" s="1"/>
  <c r="F5" i="5"/>
  <c r="F105" i="2"/>
  <c r="J105" s="1"/>
  <c r="H7"/>
  <c r="I7" s="1"/>
  <c r="H38"/>
  <c r="H37" s="1"/>
  <c r="H36" s="1"/>
  <c r="I36" s="1"/>
  <c r="D107"/>
  <c r="H120"/>
  <c r="I120" s="1"/>
  <c r="J120" s="1"/>
  <c r="E55"/>
  <c r="J73"/>
  <c r="J93"/>
  <c r="H8"/>
  <c r="I21"/>
  <c r="F128"/>
  <c r="D95"/>
  <c r="D94" s="1"/>
  <c r="F94" s="1"/>
  <c r="J94" s="1"/>
  <c r="D104"/>
  <c r="J107"/>
  <c r="J109"/>
  <c r="I78"/>
  <c r="H74"/>
  <c r="I74" s="1"/>
  <c r="I91"/>
  <c r="I92"/>
  <c r="J108"/>
  <c r="F67"/>
  <c r="F66" s="1"/>
  <c r="F65" s="1"/>
  <c r="F64" s="1"/>
  <c r="E66"/>
  <c r="E65" s="1"/>
  <c r="E64" s="1"/>
  <c r="D75"/>
  <c r="J97"/>
  <c r="J40"/>
  <c r="J39" s="1"/>
  <c r="J38" s="1"/>
  <c r="J37" s="1"/>
  <c r="I62"/>
  <c r="I61"/>
  <c r="H55"/>
  <c r="E25"/>
  <c r="F18"/>
  <c r="J18" s="1"/>
  <c r="D27"/>
  <c r="J122"/>
  <c r="I16"/>
  <c r="J121"/>
  <c r="J142"/>
  <c r="F62"/>
  <c r="J80"/>
  <c r="J129"/>
  <c r="G8"/>
  <c r="G6" s="1"/>
  <c r="J75"/>
  <c r="E8"/>
  <c r="H104"/>
  <c r="H98" s="1"/>
  <c r="F17"/>
  <c r="F22"/>
  <c r="J24"/>
  <c r="J29"/>
  <c r="E36"/>
  <c r="J58"/>
  <c r="D61"/>
  <c r="J63"/>
  <c r="J96"/>
  <c r="J113"/>
  <c r="D127"/>
  <c r="D123" s="1"/>
  <c r="I130"/>
  <c r="I17"/>
  <c r="I22"/>
  <c r="J28"/>
  <c r="J30"/>
  <c r="D9"/>
  <c r="F92"/>
  <c r="J23"/>
  <c r="J53"/>
  <c r="J77"/>
  <c r="J106"/>
  <c r="D111"/>
  <c r="D110" s="1"/>
  <c r="J116"/>
  <c r="J134"/>
  <c r="D141"/>
  <c r="J143"/>
  <c r="D8"/>
  <c r="J76"/>
  <c r="J31"/>
  <c r="J19"/>
  <c r="J52"/>
  <c r="D51"/>
  <c r="D41" s="1"/>
  <c r="J34"/>
  <c r="C27" i="7"/>
  <c r="E232" i="1"/>
  <c r="E311"/>
  <c r="H260"/>
  <c r="I233"/>
  <c r="I264"/>
  <c r="I312"/>
  <c r="I316"/>
  <c r="I334"/>
  <c r="I355"/>
  <c r="I410"/>
  <c r="G93"/>
  <c r="G92" s="1"/>
  <c r="F583"/>
  <c r="J583" s="1"/>
  <c r="F562"/>
  <c r="J562" s="1"/>
  <c r="F557"/>
  <c r="F543"/>
  <c r="J543" s="1"/>
  <c r="F547"/>
  <c r="F524"/>
  <c r="J524" s="1"/>
  <c r="F529"/>
  <c r="J529" s="1"/>
  <c r="F518"/>
  <c r="J518" s="1"/>
  <c r="F515"/>
  <c r="F514" s="1"/>
  <c r="J514" s="1"/>
  <c r="F493"/>
  <c r="J493" s="1"/>
  <c r="F512"/>
  <c r="F509" s="1"/>
  <c r="J509" s="1"/>
  <c r="F474"/>
  <c r="J474" s="1"/>
  <c r="F478"/>
  <c r="J478" s="1"/>
  <c r="F497"/>
  <c r="F489"/>
  <c r="J489" s="1"/>
  <c r="H311"/>
  <c r="I272"/>
  <c r="F468"/>
  <c r="F467" s="1"/>
  <c r="J467" s="1"/>
  <c r="D260"/>
  <c r="F449"/>
  <c r="F454"/>
  <c r="J454" s="1"/>
  <c r="F407"/>
  <c r="F373"/>
  <c r="I255"/>
  <c r="I258"/>
  <c r="J258" s="1"/>
  <c r="F312"/>
  <c r="F264"/>
  <c r="I428"/>
  <c r="F236"/>
  <c r="I276"/>
  <c r="I337"/>
  <c r="F355"/>
  <c r="D333"/>
  <c r="F422"/>
  <c r="F412" s="1"/>
  <c r="J412" s="1"/>
  <c r="F350"/>
  <c r="F334"/>
  <c r="F276"/>
  <c r="F261"/>
  <c r="F255"/>
  <c r="F254" s="1"/>
  <c r="F233"/>
  <c r="I393"/>
  <c r="I422"/>
  <c r="F393"/>
  <c r="F316"/>
  <c r="F428"/>
  <c r="F337"/>
  <c r="F272"/>
  <c r="I236"/>
  <c r="I252"/>
  <c r="J252" s="1"/>
  <c r="I373"/>
  <c r="E260"/>
  <c r="H333"/>
  <c r="E333"/>
  <c r="I350"/>
  <c r="I407"/>
  <c r="I261"/>
  <c r="G333"/>
  <c r="G311"/>
  <c r="D311"/>
  <c r="G260"/>
  <c r="H232"/>
  <c r="G232"/>
  <c r="I139"/>
  <c r="I159"/>
  <c r="I178"/>
  <c r="I193"/>
  <c r="I197"/>
  <c r="G214"/>
  <c r="F215"/>
  <c r="H213"/>
  <c r="F220"/>
  <c r="I215"/>
  <c r="G213"/>
  <c r="I220"/>
  <c r="E213"/>
  <c r="E214"/>
  <c r="H214"/>
  <c r="D214"/>
  <c r="D213"/>
  <c r="F205"/>
  <c r="F197"/>
  <c r="F178"/>
  <c r="F182"/>
  <c r="F193"/>
  <c r="E177"/>
  <c r="E176" s="1"/>
  <c r="H192"/>
  <c r="H191" s="1"/>
  <c r="I210"/>
  <c r="J210" s="1"/>
  <c r="I182"/>
  <c r="E192"/>
  <c r="E191" s="1"/>
  <c r="G192"/>
  <c r="G191" s="1"/>
  <c r="G209"/>
  <c r="D209"/>
  <c r="I205"/>
  <c r="D191"/>
  <c r="H177"/>
  <c r="H176" s="1"/>
  <c r="G177"/>
  <c r="D176"/>
  <c r="J142"/>
  <c r="F165"/>
  <c r="F159"/>
  <c r="F155"/>
  <c r="F139"/>
  <c r="I170"/>
  <c r="J170" s="1"/>
  <c r="F143"/>
  <c r="I155"/>
  <c r="I165"/>
  <c r="I143"/>
  <c r="H154"/>
  <c r="H138"/>
  <c r="I173"/>
  <c r="J173" s="1"/>
  <c r="E138"/>
  <c r="E137" s="1"/>
  <c r="I172"/>
  <c r="J172" s="1"/>
  <c r="H168"/>
  <c r="E168"/>
  <c r="F168"/>
  <c r="I169"/>
  <c r="J169" s="1"/>
  <c r="G168"/>
  <c r="D168"/>
  <c r="G154"/>
  <c r="D154"/>
  <c r="G138"/>
  <c r="I138" s="1"/>
  <c r="J435"/>
  <c r="J429"/>
  <c r="J356"/>
  <c r="J344"/>
  <c r="J322"/>
  <c r="J284"/>
  <c r="J277"/>
  <c r="J267"/>
  <c r="J241"/>
  <c r="J206"/>
  <c r="J510"/>
  <c r="J471"/>
  <c r="J465"/>
  <c r="J202"/>
  <c r="J198"/>
  <c r="J179"/>
  <c r="J145"/>
  <c r="J584"/>
  <c r="J505"/>
  <c r="J495"/>
  <c r="J490"/>
  <c r="J484"/>
  <c r="J458"/>
  <c r="J171"/>
  <c r="J560"/>
  <c r="J491"/>
  <c r="H128"/>
  <c r="H127" s="1"/>
  <c r="H120"/>
  <c r="J164"/>
  <c r="J162"/>
  <c r="J158"/>
  <c r="J148"/>
  <c r="J582"/>
  <c r="G120"/>
  <c r="J581"/>
  <c r="J578"/>
  <c r="J576"/>
  <c r="J575"/>
  <c r="J570"/>
  <c r="J565"/>
  <c r="J553"/>
  <c r="J540"/>
  <c r="J537"/>
  <c r="J532"/>
  <c r="J526"/>
  <c r="J519"/>
  <c r="J513"/>
  <c r="J438"/>
  <c r="J427"/>
  <c r="J420"/>
  <c r="J408"/>
  <c r="J403"/>
  <c r="J398"/>
  <c r="J372"/>
  <c r="J358"/>
  <c r="J348"/>
  <c r="J339"/>
  <c r="J335"/>
  <c r="J330"/>
  <c r="J323"/>
  <c r="J315"/>
  <c r="J290"/>
  <c r="J286"/>
  <c r="J282"/>
  <c r="J278"/>
  <c r="J273"/>
  <c r="J263"/>
  <c r="J256"/>
  <c r="J249"/>
  <c r="J243"/>
  <c r="J235"/>
  <c r="J228"/>
  <c r="J225"/>
  <c r="J221"/>
  <c r="J211"/>
  <c r="J561"/>
  <c r="J397"/>
  <c r="J364"/>
  <c r="J353"/>
  <c r="J190"/>
  <c r="G128"/>
  <c r="G127" s="1"/>
  <c r="J574"/>
  <c r="J456"/>
  <c r="J572"/>
  <c r="J516"/>
  <c r="J459"/>
  <c r="J453"/>
  <c r="J579"/>
  <c r="J199"/>
  <c r="J194"/>
  <c r="J544"/>
  <c r="J464"/>
  <c r="J338"/>
  <c r="J559"/>
  <c r="J507"/>
  <c r="J455"/>
  <c r="J433"/>
  <c r="J392"/>
  <c r="J351"/>
  <c r="D128"/>
  <c r="D127" s="1"/>
  <c r="D120"/>
  <c r="J527"/>
  <c r="J585"/>
  <c r="J502"/>
  <c r="J487"/>
  <c r="J480"/>
  <c r="J451"/>
  <c r="J319"/>
  <c r="J262"/>
  <c r="J522"/>
  <c r="J521"/>
  <c r="J423"/>
  <c r="J275"/>
  <c r="E128"/>
  <c r="E127" s="1"/>
  <c r="E120"/>
  <c r="J535"/>
  <c r="J500"/>
  <c r="J369"/>
  <c r="J207"/>
  <c r="J400"/>
  <c r="J394"/>
  <c r="J361"/>
  <c r="J230"/>
  <c r="J226"/>
  <c r="J223"/>
  <c r="J219"/>
  <c r="J217"/>
  <c r="J545"/>
  <c r="J517"/>
  <c r="J503"/>
  <c r="J481"/>
  <c r="J395"/>
  <c r="J354"/>
  <c r="J270"/>
  <c r="J245"/>
  <c r="J185"/>
  <c r="J152"/>
  <c r="J150"/>
  <c r="J144"/>
  <c r="J140"/>
  <c r="J573"/>
  <c r="J534"/>
  <c r="J472"/>
  <c r="J432"/>
  <c r="J368"/>
  <c r="J325"/>
  <c r="J281"/>
  <c r="J265"/>
  <c r="J160"/>
  <c r="J566"/>
  <c r="J538"/>
  <c r="J399"/>
  <c r="J359"/>
  <c r="J340"/>
  <c r="J268"/>
  <c r="J253"/>
  <c r="J216"/>
  <c r="J187"/>
  <c r="J571"/>
  <c r="J567"/>
  <c r="J554"/>
  <c r="J549"/>
  <c r="J539"/>
  <c r="J533"/>
  <c r="J528"/>
  <c r="J506"/>
  <c r="J501"/>
  <c r="J496"/>
  <c r="J479"/>
  <c r="J475"/>
  <c r="J470"/>
  <c r="J460"/>
  <c r="J452"/>
  <c r="J434"/>
  <c r="J367"/>
  <c r="J352"/>
  <c r="J336"/>
  <c r="J332"/>
  <c r="J329"/>
  <c r="J313"/>
  <c r="J288"/>
  <c r="J259"/>
  <c r="J548"/>
  <c r="J485"/>
  <c r="J331"/>
  <c r="J568"/>
  <c r="J550"/>
  <c r="J541"/>
  <c r="J508"/>
  <c r="J486"/>
  <c r="J476"/>
  <c r="J466"/>
  <c r="J461"/>
  <c r="J430"/>
  <c r="J409"/>
  <c r="J362"/>
  <c r="J345"/>
  <c r="J324"/>
  <c r="J279"/>
  <c r="J224"/>
  <c r="J577"/>
  <c r="J564"/>
  <c r="J558"/>
  <c r="J555"/>
  <c r="J546"/>
  <c r="J531"/>
  <c r="J525"/>
  <c r="J520"/>
  <c r="J511"/>
  <c r="J499"/>
  <c r="J494"/>
  <c r="J488"/>
  <c r="J483"/>
  <c r="J477"/>
  <c r="J469"/>
  <c r="J462"/>
  <c r="J457"/>
  <c r="J437"/>
  <c r="J402"/>
  <c r="J391"/>
  <c r="J374"/>
  <c r="J371"/>
  <c r="J365"/>
  <c r="J346"/>
  <c r="J342"/>
  <c r="J326"/>
  <c r="J317"/>
  <c r="J257"/>
  <c r="J250"/>
  <c r="J246"/>
  <c r="J237"/>
  <c r="J234"/>
  <c r="J201"/>
  <c r="J569"/>
  <c r="J563"/>
  <c r="J551"/>
  <c r="J536"/>
  <c r="J530"/>
  <c r="J504"/>
  <c r="J498"/>
  <c r="J482"/>
  <c r="J450"/>
  <c r="J436"/>
  <c r="J431"/>
  <c r="J396"/>
  <c r="J370"/>
  <c r="J363"/>
  <c r="J318"/>
  <c r="J287"/>
  <c r="J251"/>
  <c r="J244"/>
  <c r="J229"/>
  <c r="J222"/>
  <c r="J204"/>
  <c r="J200"/>
  <c r="J174"/>
  <c r="J146"/>
  <c r="J248"/>
  <c r="J242"/>
  <c r="J227"/>
  <c r="J203"/>
  <c r="J196"/>
  <c r="J188"/>
  <c r="J147"/>
  <c r="J343"/>
  <c r="J328"/>
  <c r="J320"/>
  <c r="J314"/>
  <c r="J283"/>
  <c r="J269"/>
  <c r="J266"/>
  <c r="J247"/>
  <c r="J239"/>
  <c r="J218"/>
  <c r="J195"/>
  <c r="J186"/>
  <c r="J181"/>
  <c r="J166"/>
  <c r="J153"/>
  <c r="J151"/>
  <c r="J184"/>
  <c r="J180"/>
  <c r="J163"/>
  <c r="J156"/>
  <c r="J149"/>
  <c r="J189"/>
  <c r="J183"/>
  <c r="J167"/>
  <c r="J161"/>
  <c r="J141"/>
  <c r="H93"/>
  <c r="H92" s="1"/>
  <c r="D93"/>
  <c r="D92" s="1"/>
  <c r="H62"/>
  <c r="H61" s="1"/>
  <c r="H27" s="1"/>
  <c r="G62"/>
  <c r="G61" s="1"/>
  <c r="G27" s="1"/>
  <c r="D62"/>
  <c r="D61" s="1"/>
  <c r="E62"/>
  <c r="E61" s="1"/>
  <c r="F20"/>
  <c r="K34" i="6"/>
  <c r="G9" i="9"/>
  <c r="H13"/>
  <c r="H9"/>
  <c r="H5"/>
  <c r="G5"/>
  <c r="C45" i="7"/>
  <c r="C41"/>
  <c r="C36"/>
  <c r="C31"/>
  <c r="C5"/>
  <c r="C34"/>
  <c r="B32" i="4"/>
  <c r="H5" i="5"/>
  <c r="B5"/>
  <c r="I127" i="2"/>
  <c r="I123"/>
  <c r="I64"/>
  <c r="I71"/>
  <c r="J71" s="1"/>
  <c r="I111"/>
  <c r="J114"/>
  <c r="E85"/>
  <c r="I56"/>
  <c r="D7"/>
  <c r="I15"/>
  <c r="D16"/>
  <c r="G20"/>
  <c r="I20" s="1"/>
  <c r="D21"/>
  <c r="D33"/>
  <c r="D32" s="1"/>
  <c r="I33"/>
  <c r="I72"/>
  <c r="J72" s="1"/>
  <c r="D78"/>
  <c r="D91"/>
  <c r="D90" s="1"/>
  <c r="I112"/>
  <c r="J112" s="1"/>
  <c r="J115"/>
  <c r="I128"/>
  <c r="G145"/>
  <c r="H9"/>
  <c r="I9" s="1"/>
  <c r="E7"/>
  <c r="G85"/>
  <c r="D98" l="1"/>
  <c r="H54"/>
  <c r="E54"/>
  <c r="I37"/>
  <c r="F132"/>
  <c r="J140"/>
  <c r="D130"/>
  <c r="F271" i="1"/>
  <c r="F387"/>
  <c r="J387" s="1"/>
  <c r="J388"/>
  <c r="F349"/>
  <c r="F421"/>
  <c r="F411" s="1"/>
  <c r="H231"/>
  <c r="H212" s="1"/>
  <c r="E231"/>
  <c r="E212" s="1"/>
  <c r="D212"/>
  <c r="G231"/>
  <c r="G212" s="1"/>
  <c r="I260"/>
  <c r="J128" i="2"/>
  <c r="I38"/>
  <c r="I110"/>
  <c r="J110" s="1"/>
  <c r="I90"/>
  <c r="J67"/>
  <c r="I104"/>
  <c r="F104"/>
  <c r="F98" s="1"/>
  <c r="J64"/>
  <c r="J92"/>
  <c r="J78"/>
  <c r="F95"/>
  <c r="J95" s="1"/>
  <c r="I8"/>
  <c r="I6" s="1"/>
  <c r="J111"/>
  <c r="F74"/>
  <c r="D74"/>
  <c r="J22"/>
  <c r="J66"/>
  <c r="E9"/>
  <c r="E6" s="1"/>
  <c r="J62"/>
  <c r="F61"/>
  <c r="J61" s="1"/>
  <c r="D55"/>
  <c r="J57"/>
  <c r="J56"/>
  <c r="D26"/>
  <c r="F26" s="1"/>
  <c r="J26" s="1"/>
  <c r="F27"/>
  <c r="J27" s="1"/>
  <c r="J17"/>
  <c r="F8"/>
  <c r="J79"/>
  <c r="F127"/>
  <c r="F123" s="1"/>
  <c r="J123" s="1"/>
  <c r="J141"/>
  <c r="F7"/>
  <c r="J7" s="1"/>
  <c r="D36"/>
  <c r="F51"/>
  <c r="F41" s="1"/>
  <c r="J334" i="1"/>
  <c r="J316"/>
  <c r="J312"/>
  <c r="J264"/>
  <c r="F580"/>
  <c r="J580" s="1"/>
  <c r="J422"/>
  <c r="F556"/>
  <c r="J556" s="1"/>
  <c r="J557"/>
  <c r="F542"/>
  <c r="J542" s="1"/>
  <c r="J547"/>
  <c r="F523"/>
  <c r="J523" s="1"/>
  <c r="F492"/>
  <c r="J492" s="1"/>
  <c r="J515"/>
  <c r="J512"/>
  <c r="J497"/>
  <c r="F473"/>
  <c r="I191"/>
  <c r="I311"/>
  <c r="J468"/>
  <c r="I333"/>
  <c r="J337"/>
  <c r="J255"/>
  <c r="F448"/>
  <c r="F447" s="1"/>
  <c r="I168"/>
  <c r="J168" s="1"/>
  <c r="J272"/>
  <c r="J449"/>
  <c r="J350"/>
  <c r="J407"/>
  <c r="J373"/>
  <c r="F260"/>
  <c r="J276"/>
  <c r="J236"/>
  <c r="F232"/>
  <c r="J428"/>
  <c r="I254"/>
  <c r="J254" s="1"/>
  <c r="J233"/>
  <c r="J393"/>
  <c r="J261"/>
  <c r="J355"/>
  <c r="I271"/>
  <c r="F311"/>
  <c r="I421"/>
  <c r="I232"/>
  <c r="I349"/>
  <c r="F333"/>
  <c r="J159"/>
  <c r="J178"/>
  <c r="J193"/>
  <c r="J197"/>
  <c r="F213"/>
  <c r="J220"/>
  <c r="F214"/>
  <c r="J215"/>
  <c r="I192"/>
  <c r="I213"/>
  <c r="I214"/>
  <c r="J205"/>
  <c r="E175"/>
  <c r="H175"/>
  <c r="F192"/>
  <c r="F191" s="1"/>
  <c r="J182"/>
  <c r="I177"/>
  <c r="F177"/>
  <c r="F176" s="1"/>
  <c r="I209"/>
  <c r="J209" s="1"/>
  <c r="G208"/>
  <c r="I208" s="1"/>
  <c r="D208"/>
  <c r="G176"/>
  <c r="J155"/>
  <c r="J143"/>
  <c r="J165"/>
  <c r="F154"/>
  <c r="F138"/>
  <c r="J139"/>
  <c r="H137"/>
  <c r="H136" s="1"/>
  <c r="E136"/>
  <c r="I154"/>
  <c r="D137"/>
  <c r="D136" s="1"/>
  <c r="G137"/>
  <c r="H108"/>
  <c r="H91" s="1"/>
  <c r="G108"/>
  <c r="G91" s="1"/>
  <c r="D108"/>
  <c r="D91" s="1"/>
  <c r="E108"/>
  <c r="E91" s="1"/>
  <c r="H6" i="2"/>
  <c r="F91"/>
  <c r="F90" s="1"/>
  <c r="D20"/>
  <c r="F20" s="1"/>
  <c r="J20" s="1"/>
  <c r="F21"/>
  <c r="J21" s="1"/>
  <c r="I55"/>
  <c r="I54" s="1"/>
  <c r="G144"/>
  <c r="D15"/>
  <c r="F15" s="1"/>
  <c r="J15" s="1"/>
  <c r="F16"/>
  <c r="J16" s="1"/>
  <c r="D6"/>
  <c r="J65"/>
  <c r="I32"/>
  <c r="G25"/>
  <c r="I25" s="1"/>
  <c r="F410" i="1" l="1"/>
  <c r="J411"/>
  <c r="D85" i="2"/>
  <c r="J90"/>
  <c r="I98"/>
  <c r="H85"/>
  <c r="I85" s="1"/>
  <c r="F55"/>
  <c r="F54" s="1"/>
  <c r="J54" s="1"/>
  <c r="D54"/>
  <c r="F131"/>
  <c r="F130" s="1"/>
  <c r="J130" s="1"/>
  <c r="J132"/>
  <c r="J260" i="1"/>
  <c r="D25" i="2"/>
  <c r="F25" s="1"/>
  <c r="J25" s="1"/>
  <c r="J104"/>
  <c r="J98"/>
  <c r="J8"/>
  <c r="J74"/>
  <c r="F9"/>
  <c r="J9" s="1"/>
  <c r="J127"/>
  <c r="J32"/>
  <c r="J51"/>
  <c r="J473" i="1"/>
  <c r="F463"/>
  <c r="J463" s="1"/>
  <c r="J191"/>
  <c r="J311"/>
  <c r="J271"/>
  <c r="J333"/>
  <c r="J448"/>
  <c r="J447"/>
  <c r="J421"/>
  <c r="J232"/>
  <c r="I212"/>
  <c r="J349"/>
  <c r="I231"/>
  <c r="J214"/>
  <c r="J213"/>
  <c r="J192"/>
  <c r="G175"/>
  <c r="I175" s="1"/>
  <c r="J177"/>
  <c r="J208"/>
  <c r="D175"/>
  <c r="F175"/>
  <c r="I176"/>
  <c r="J176" s="1"/>
  <c r="I137"/>
  <c r="J154"/>
  <c r="F137"/>
  <c r="F136" s="1"/>
  <c r="J138"/>
  <c r="G136"/>
  <c r="I136" s="1"/>
  <c r="F6" i="2"/>
  <c r="F85"/>
  <c r="J91"/>
  <c r="J33"/>
  <c r="F406" i="1" l="1"/>
  <c r="J410"/>
  <c r="J55" i="2"/>
  <c r="J131"/>
  <c r="J85"/>
  <c r="J6"/>
  <c r="F36"/>
  <c r="J41"/>
  <c r="J36" s="1"/>
  <c r="F446" i="1"/>
  <c r="J175"/>
  <c r="J137"/>
  <c r="J136"/>
  <c r="I78"/>
  <c r="F78"/>
  <c r="F77" s="1"/>
  <c r="F73" s="1"/>
  <c r="F72" s="1"/>
  <c r="I77"/>
  <c r="E46"/>
  <c r="E9" s="1"/>
  <c r="D46"/>
  <c r="E30"/>
  <c r="F15"/>
  <c r="F16"/>
  <c r="F21"/>
  <c r="F22"/>
  <c r="F23"/>
  <c r="F24"/>
  <c r="F25"/>
  <c r="F26"/>
  <c r="E14"/>
  <c r="G14"/>
  <c r="H14"/>
  <c r="D14"/>
  <c r="D7" s="1"/>
  <c r="G13" l="1"/>
  <c r="G12" s="1"/>
  <c r="G11" s="1"/>
  <c r="G7"/>
  <c r="H13"/>
  <c r="H12" s="1"/>
  <c r="H11" s="1"/>
  <c r="H7"/>
  <c r="D29"/>
  <c r="D28" s="1"/>
  <c r="D27" s="1"/>
  <c r="D9"/>
  <c r="J446"/>
  <c r="J442"/>
  <c r="E13"/>
  <c r="E12" s="1"/>
  <c r="E11" s="1"/>
  <c r="E7"/>
  <c r="J406"/>
  <c r="F231"/>
  <c r="E37"/>
  <c r="E8" s="1"/>
  <c r="F14"/>
  <c r="J77"/>
  <c r="J78"/>
  <c r="D13"/>
  <c r="D12" s="1"/>
  <c r="E29"/>
  <c r="E28" s="1"/>
  <c r="E27" s="1"/>
  <c r="F12" l="1"/>
  <c r="F212"/>
  <c r="J212" s="1"/>
  <c r="J231"/>
  <c r="D11"/>
  <c r="F11" s="1"/>
  <c r="F13"/>
  <c r="I8"/>
  <c r="I9"/>
  <c r="I10"/>
  <c r="I15"/>
  <c r="I16"/>
  <c r="I20"/>
  <c r="I21"/>
  <c r="I22"/>
  <c r="I23"/>
  <c r="I24"/>
  <c r="I25"/>
  <c r="I26"/>
  <c r="F29"/>
  <c r="F30"/>
  <c r="F31"/>
  <c r="F32"/>
  <c r="I32"/>
  <c r="F33"/>
  <c r="I33"/>
  <c r="F34"/>
  <c r="I34"/>
  <c r="F35"/>
  <c r="F36"/>
  <c r="I36"/>
  <c r="I37"/>
  <c r="F38"/>
  <c r="I38"/>
  <c r="F39"/>
  <c r="I39"/>
  <c r="F40"/>
  <c r="I40"/>
  <c r="F41"/>
  <c r="I41"/>
  <c r="F42"/>
  <c r="I42"/>
  <c r="F43"/>
  <c r="I43"/>
  <c r="F44"/>
  <c r="I44"/>
  <c r="F45"/>
  <c r="I45"/>
  <c r="F46"/>
  <c r="F9" s="1"/>
  <c r="I46"/>
  <c r="F47"/>
  <c r="I47"/>
  <c r="I48"/>
  <c r="I52"/>
  <c r="F53"/>
  <c r="I53"/>
  <c r="F56"/>
  <c r="I56"/>
  <c r="F58"/>
  <c r="I58"/>
  <c r="I59"/>
  <c r="F60"/>
  <c r="F59" s="1"/>
  <c r="I60"/>
  <c r="I61"/>
  <c r="I62"/>
  <c r="I63"/>
  <c r="F64"/>
  <c r="I64"/>
  <c r="F65"/>
  <c r="I65"/>
  <c r="I66"/>
  <c r="F67"/>
  <c r="I67"/>
  <c r="F68"/>
  <c r="I68"/>
  <c r="F69"/>
  <c r="I69"/>
  <c r="F70"/>
  <c r="I70"/>
  <c r="F71"/>
  <c r="I71"/>
  <c r="I72"/>
  <c r="I73"/>
  <c r="I79"/>
  <c r="I80"/>
  <c r="I81"/>
  <c r="F82"/>
  <c r="F81" s="1"/>
  <c r="F80" s="1"/>
  <c r="F79" s="1"/>
  <c r="I82"/>
  <c r="I83"/>
  <c r="I84"/>
  <c r="I85"/>
  <c r="F86"/>
  <c r="F85" s="1"/>
  <c r="F84" s="1"/>
  <c r="F83" s="1"/>
  <c r="I86"/>
  <c r="I87"/>
  <c r="F88"/>
  <c r="F87" s="1"/>
  <c r="I88"/>
  <c r="F89"/>
  <c r="I89"/>
  <c r="F90"/>
  <c r="I90"/>
  <c r="I91"/>
  <c r="I92"/>
  <c r="I93"/>
  <c r="I94"/>
  <c r="F95"/>
  <c r="I95"/>
  <c r="F96"/>
  <c r="I96"/>
  <c r="F97"/>
  <c r="I97"/>
  <c r="I98"/>
  <c r="F99"/>
  <c r="I99"/>
  <c r="F100"/>
  <c r="I100"/>
  <c r="F101"/>
  <c r="I101"/>
  <c r="F102"/>
  <c r="I102"/>
  <c r="F103"/>
  <c r="I103"/>
  <c r="F104"/>
  <c r="I104"/>
  <c r="F105"/>
  <c r="I105"/>
  <c r="F107"/>
  <c r="I107"/>
  <c r="I108"/>
  <c r="I109"/>
  <c r="I113"/>
  <c r="F114"/>
  <c r="I114"/>
  <c r="F115"/>
  <c r="I115"/>
  <c r="F116"/>
  <c r="I116"/>
  <c r="F117"/>
  <c r="I117"/>
  <c r="I118"/>
  <c r="F119"/>
  <c r="F118" s="1"/>
  <c r="I119"/>
  <c r="I120"/>
  <c r="I121"/>
  <c r="F122"/>
  <c r="I122"/>
  <c r="F124"/>
  <c r="I124"/>
  <c r="I125"/>
  <c r="F126"/>
  <c r="F125" s="1"/>
  <c r="I126"/>
  <c r="I127"/>
  <c r="I128"/>
  <c r="I129"/>
  <c r="F130"/>
  <c r="I130"/>
  <c r="F131"/>
  <c r="I131"/>
  <c r="I132"/>
  <c r="F133"/>
  <c r="I133"/>
  <c r="F134"/>
  <c r="I134"/>
  <c r="F135"/>
  <c r="I135"/>
  <c r="G6"/>
  <c r="H6"/>
  <c r="E6"/>
  <c r="D6"/>
  <c r="I7"/>
  <c r="F10" l="1"/>
  <c r="J10" s="1"/>
  <c r="J110"/>
  <c r="F121"/>
  <c r="F120" s="1"/>
  <c r="J120" s="1"/>
  <c r="F113"/>
  <c r="F109" s="1"/>
  <c r="F98"/>
  <c r="J98" s="1"/>
  <c r="F94"/>
  <c r="F129"/>
  <c r="F132"/>
  <c r="J132" s="1"/>
  <c r="I27"/>
  <c r="F63"/>
  <c r="F7" s="1"/>
  <c r="J7" s="1"/>
  <c r="F66"/>
  <c r="J66" s="1"/>
  <c r="F52"/>
  <c r="F37"/>
  <c r="I14"/>
  <c r="I13" s="1"/>
  <c r="I12" s="1"/>
  <c r="I11" s="1"/>
  <c r="J11" s="1"/>
  <c r="J134"/>
  <c r="J131"/>
  <c r="J126"/>
  <c r="J125"/>
  <c r="J124"/>
  <c r="J119"/>
  <c r="J116"/>
  <c r="J114"/>
  <c r="J107"/>
  <c r="J105"/>
  <c r="J103"/>
  <c r="J101"/>
  <c r="J97"/>
  <c r="J95"/>
  <c r="J90"/>
  <c r="J87"/>
  <c r="J59"/>
  <c r="J20"/>
  <c r="J15"/>
  <c r="F6"/>
  <c r="J135"/>
  <c r="J133"/>
  <c r="J130"/>
  <c r="J122"/>
  <c r="J118"/>
  <c r="J117"/>
  <c r="J115"/>
  <c r="J47"/>
  <c r="J46"/>
  <c r="J42"/>
  <c r="J33"/>
  <c r="J32"/>
  <c r="J30"/>
  <c r="J23"/>
  <c r="I6"/>
  <c r="J104"/>
  <c r="J102"/>
  <c r="J100"/>
  <c r="J99"/>
  <c r="J96"/>
  <c r="J89"/>
  <c r="J88"/>
  <c r="J86"/>
  <c r="J85"/>
  <c r="J84"/>
  <c r="J82"/>
  <c r="J81"/>
  <c r="J80"/>
  <c r="J79"/>
  <c r="J73"/>
  <c r="J72"/>
  <c r="J71"/>
  <c r="J69"/>
  <c r="J68"/>
  <c r="J58"/>
  <c r="J56"/>
  <c r="J45"/>
  <c r="J44"/>
  <c r="J43"/>
  <c r="J41"/>
  <c r="J39"/>
  <c r="J36"/>
  <c r="J31"/>
  <c r="J29"/>
  <c r="J26"/>
  <c r="J25"/>
  <c r="J24"/>
  <c r="J22"/>
  <c r="J21"/>
  <c r="J16"/>
  <c r="J9"/>
  <c r="J70"/>
  <c r="J67"/>
  <c r="J65"/>
  <c r="J64"/>
  <c r="J60"/>
  <c r="J53"/>
  <c r="J40"/>
  <c r="J38"/>
  <c r="J35"/>
  <c r="J34"/>
  <c r="J37" l="1"/>
  <c r="F8"/>
  <c r="J8" s="1"/>
  <c r="J111"/>
  <c r="J112"/>
  <c r="J52"/>
  <c r="F48"/>
  <c r="J121"/>
  <c r="J129"/>
  <c r="F128"/>
  <c r="F108"/>
  <c r="J108" s="1"/>
  <c r="J113"/>
  <c r="J109"/>
  <c r="F93"/>
  <c r="F92" s="1"/>
  <c r="J94"/>
  <c r="F62"/>
  <c r="F61" s="1"/>
  <c r="J61" s="1"/>
  <c r="J83"/>
  <c r="J63"/>
  <c r="J13"/>
  <c r="J14"/>
  <c r="J12"/>
  <c r="J6"/>
  <c r="F28" l="1"/>
  <c r="F27" s="1"/>
  <c r="J27" s="1"/>
  <c r="J48"/>
  <c r="F127"/>
  <c r="J127" s="1"/>
  <c r="J128"/>
  <c r="J93"/>
  <c r="J92"/>
  <c r="J62"/>
  <c r="J28" l="1"/>
  <c r="F91"/>
  <c r="J91" s="1"/>
</calcChain>
</file>

<file path=xl/sharedStrings.xml><?xml version="1.0" encoding="utf-8"?>
<sst xmlns="http://schemas.openxmlformats.org/spreadsheetml/2006/main" count="2019" uniqueCount="620">
  <si>
    <t>klassif</t>
  </si>
  <si>
    <t>valdkonna, tegevusala ja kululiigi nimetus</t>
  </si>
  <si>
    <t>KOKKU  KULUD</t>
  </si>
  <si>
    <t>personalikulud</t>
  </si>
  <si>
    <t>majandamiskulud</t>
  </si>
  <si>
    <t>muud kulud</t>
  </si>
  <si>
    <t>LINNAVOLIKOGU KANTSELEI</t>
  </si>
  <si>
    <t>01</t>
  </si>
  <si>
    <t>Üldised valitsussektori teenused</t>
  </si>
  <si>
    <t>01111</t>
  </si>
  <si>
    <t>VOLIKOGU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</si>
  <si>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</si>
  <si>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</si>
  <si>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</si>
  <si>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</si>
  <si>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</si>
  <si>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</si>
  <si>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</si>
  <si>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administreerimiskulud</t>
  </si>
  <si>
    <t>uurimis- ja arendustööde kulud</t>
  </si>
  <si>
    <t>lähetuskulud</t>
  </si>
  <si>
    <t>koolituskulud</t>
  </si>
  <si>
    <t>kinnistute, hoonete ja ruumide majandamiskulud</t>
  </si>
  <si>
    <t>rajatiste majandamiskulud</t>
  </si>
  <si>
    <t>sõidukite ülalpidamise kulud</t>
  </si>
  <si>
    <t>info- ja kommunikatsioonitehnoloogia kulud</t>
  </si>
  <si>
    <t>inventari kulud</t>
  </si>
  <si>
    <t>masinate ja seadmete ülalpidamise kulud</t>
  </si>
  <si>
    <t>toiduained ja toitlustusteenused</t>
  </si>
  <si>
    <t>meditsiinikulud ja hügieenitarbed</t>
  </si>
  <si>
    <t>teavikud ja kunstiesemed</t>
  </si>
  <si>
    <t>õppevahendite ja koolituse kulud</t>
  </si>
  <si>
    <t>tootmiskulud</t>
  </si>
  <si>
    <t>eri- ja vormiriietus</t>
  </si>
  <si>
    <t>muu erivarustus ja erimaterjalid</t>
  </si>
  <si>
    <t>muud mitmesugused majanduskulud</t>
  </si>
  <si>
    <t>maksu, riigilõivu- ja trahvikulud</t>
  </si>
  <si>
    <t>muud tegevuskulud</t>
  </si>
  <si>
    <t>peretoetused</t>
  </si>
  <si>
    <t>toimetulekutoetus</t>
  </si>
  <si>
    <t>toetused puuetega inimestele ja nande hooldajatele</t>
  </si>
  <si>
    <t>õppetoetused</t>
  </si>
  <si>
    <t>4500.8</t>
  </si>
  <si>
    <t>LINNAKANTSELEI</t>
  </si>
  <si>
    <t>01112</t>
  </si>
  <si>
    <t>LINNAVALITSUS</t>
  </si>
  <si>
    <t>01600</t>
  </si>
  <si>
    <t>ÜHISTEGEVUS</t>
  </si>
  <si>
    <t>kommunikatsiooni-, kultuuri- ja vaba-aja sisustamise kulud</t>
  </si>
  <si>
    <t>03</t>
  </si>
  <si>
    <t>Avalik kord</t>
  </si>
  <si>
    <t>03600</t>
  </si>
  <si>
    <t>MUU AVALIK KORD</t>
  </si>
  <si>
    <t>04</t>
  </si>
  <si>
    <t>Majandus</t>
  </si>
  <si>
    <t>04512</t>
  </si>
  <si>
    <t>TRANSPORDIKORRALDUS</t>
  </si>
  <si>
    <t>04730</t>
  </si>
  <si>
    <t>TURISM</t>
  </si>
  <si>
    <t>04740</t>
  </si>
  <si>
    <t>ÜLDMAJANDUSLIKUD ARENDUSPROJEKTID</t>
  </si>
  <si>
    <t>08</t>
  </si>
  <si>
    <t>Vabaaeg, kultuur</t>
  </si>
  <si>
    <t>08208</t>
  </si>
  <si>
    <t>KULTUURIÜRITUSED</t>
  </si>
  <si>
    <t>08600</t>
  </si>
  <si>
    <t>MUU VABAAEG JA KULTUUR</t>
  </si>
  <si>
    <t>09</t>
  </si>
  <si>
    <t>Haridus</t>
  </si>
  <si>
    <t>09110</t>
  </si>
  <si>
    <t>LASTEAIAD</t>
  </si>
  <si>
    <t>09220</t>
  </si>
  <si>
    <t>09222</t>
  </si>
  <si>
    <t>KUTSEÕPPEASUTUSED</t>
  </si>
  <si>
    <t>Sotsiaalne kaitse</t>
  </si>
  <si>
    <t>PÄEVAKESKUSED</t>
  </si>
  <si>
    <t>ARHITEKTUURI JA EHITUSE OSAKOND</t>
  </si>
  <si>
    <t>ARHITEKTUUR</t>
  </si>
  <si>
    <t>04900</t>
  </si>
  <si>
    <t>MUU MAJANDUS</t>
  </si>
  <si>
    <t>08207</t>
  </si>
  <si>
    <t>MUINSUSKAITSE</t>
  </si>
  <si>
    <t>AVALIKE SUHETE OSAKOND</t>
  </si>
  <si>
    <t>04540</t>
  </si>
  <si>
    <t>ÕHUTRANSPORT</t>
  </si>
  <si>
    <t>ETTEVÕTLUSE OSAKOND</t>
  </si>
  <si>
    <t>HARIDUSOSAKOND</t>
  </si>
  <si>
    <t>08105</t>
  </si>
  <si>
    <t>LASTE MUUSIKA- JA KUNSTIKOOLID</t>
  </si>
  <si>
    <t>08108</t>
  </si>
  <si>
    <t>TÄISKASVANUTE HUVIALAASUTUSED</t>
  </si>
  <si>
    <t>09212</t>
  </si>
  <si>
    <t>09221</t>
  </si>
  <si>
    <t>09500</t>
  </si>
  <si>
    <t>09601</t>
  </si>
  <si>
    <t>09800</t>
  </si>
  <si>
    <t>MUU HARIDUS</t>
  </si>
  <si>
    <t>KULTUURIOSAKOND</t>
  </si>
  <si>
    <t>Vabaaeg ja kultuur</t>
  </si>
  <si>
    <t>08102</t>
  </si>
  <si>
    <t>NOORTESPORT</t>
  </si>
  <si>
    <t>SPORDIBAASID</t>
  </si>
  <si>
    <t>08103</t>
  </si>
  <si>
    <t>PUHKEPARGID</t>
  </si>
  <si>
    <t>08106</t>
  </si>
  <si>
    <t>LASTE HUVIALAMAJAD JA KESKUSED</t>
  </si>
  <si>
    <t>08107</t>
  </si>
  <si>
    <t>NOORSOOTÖÖ</t>
  </si>
  <si>
    <t>08109</t>
  </si>
  <si>
    <t>08201</t>
  </si>
  <si>
    <t>08202</t>
  </si>
  <si>
    <t>08203</t>
  </si>
  <si>
    <t>MUUSEUMID</t>
  </si>
  <si>
    <t>08209</t>
  </si>
  <si>
    <t>SELTSITEGEVUS</t>
  </si>
  <si>
    <t>08300</t>
  </si>
  <si>
    <t>KIRJASTUSED</t>
  </si>
  <si>
    <t>07</t>
  </si>
  <si>
    <t>Tervishoid</t>
  </si>
  <si>
    <t>07120</t>
  </si>
  <si>
    <t>MEDITSIINITOOTED (põetusvahendid kodustele voodihaigetele)</t>
  </si>
  <si>
    <t>07210</t>
  </si>
  <si>
    <t>07340</t>
  </si>
  <si>
    <t>HOOLDUSRAVI</t>
  </si>
  <si>
    <t>07400</t>
  </si>
  <si>
    <t>AVALIKUD TERVISHOIUTEENUSED</t>
  </si>
  <si>
    <t>LINNAMAJANDUSE OSAKOND</t>
  </si>
  <si>
    <t>04510</t>
  </si>
  <si>
    <t>LINNA TEED JA TÄNAVAD</t>
  </si>
  <si>
    <t>LIIKLUSKORRALDUS</t>
  </si>
  <si>
    <t>05</t>
  </si>
  <si>
    <t>Keskkonnakaitse</t>
  </si>
  <si>
    <t>05100</t>
  </si>
  <si>
    <t>JÄÄTMEKÄITLUS</t>
  </si>
  <si>
    <t>PRÜGIVEDU</t>
  </si>
  <si>
    <t>TÄNAVATE PUHASTUS</t>
  </si>
  <si>
    <t>05200</t>
  </si>
  <si>
    <t>HEITVEEKÄITLUS</t>
  </si>
  <si>
    <t>05400</t>
  </si>
  <si>
    <t>HALJASTUS</t>
  </si>
  <si>
    <t>05600</t>
  </si>
  <si>
    <t>MUU KESKKONNAKAITSE</t>
  </si>
  <si>
    <t>06</t>
  </si>
  <si>
    <t>Elamu- ja kommunaalmajandus</t>
  </si>
  <si>
    <t>06300</t>
  </si>
  <si>
    <t>VEEVARUSTUS</t>
  </si>
  <si>
    <t>06400</t>
  </si>
  <si>
    <t>TÄNAVAVALGUSTUS</t>
  </si>
  <si>
    <t>06605</t>
  </si>
  <si>
    <t>KALMISTUD</t>
  </si>
  <si>
    <t>HULKUVATE LOOMADEGA SEOTUD KULUD</t>
  </si>
  <si>
    <t>LINNAPLANEERIMISE JA MAAKORRALDUSE OSAKOND</t>
  </si>
  <si>
    <t>01330</t>
  </si>
  <si>
    <t>MUUD TEENUSED</t>
  </si>
  <si>
    <t>04210</t>
  </si>
  <si>
    <t>MAAKORRALDUS</t>
  </si>
  <si>
    <t>TERRITORIAALNE PLANEERIMINE</t>
  </si>
  <si>
    <t>LINNAVARADE OSAKOND</t>
  </si>
  <si>
    <t>06100</t>
  </si>
  <si>
    <t>ELAMUMAJANDUSE ARENDAMINE</t>
  </si>
  <si>
    <t xml:space="preserve">Sotsiaalne kaitse </t>
  </si>
  <si>
    <t>10200</t>
  </si>
  <si>
    <t>01114</t>
  </si>
  <si>
    <t>RESERVFOND</t>
  </si>
  <si>
    <t>01310</t>
  </si>
  <si>
    <t>ÜLDISED PERSONALITEENUSED-ÕPPELAENU KUSTUTAMINE</t>
  </si>
  <si>
    <t>03100</t>
  </si>
  <si>
    <t>POLITSEI</t>
  </si>
  <si>
    <t>TEATRID</t>
  </si>
  <si>
    <t>08211</t>
  </si>
  <si>
    <t>BOTAANIKAAED</t>
  </si>
  <si>
    <t>09400</t>
  </si>
  <si>
    <t>KÕRGHARIDUS</t>
  </si>
  <si>
    <t>10121</t>
  </si>
  <si>
    <t>MUU PUUETEGA ISIKUTE SOTSIAALNE KAITSE</t>
  </si>
  <si>
    <t>10201</t>
  </si>
  <si>
    <t>MUU EAKATE SOTSIAALNE KAITSE</t>
  </si>
  <si>
    <t>10702</t>
  </si>
  <si>
    <t>MUU RISKIRÜHMADE SOTSIAALNE KAITSE</t>
  </si>
  <si>
    <t>10402</t>
  </si>
  <si>
    <t>MUU PEREDE JA LASTE SOTSIAALNE KAITSE</t>
  </si>
  <si>
    <t>sotsiaalteenused</t>
  </si>
  <si>
    <t>erijuhtudel toetustelt makstav sotsiaalmaks</t>
  </si>
  <si>
    <t>10120</t>
  </si>
  <si>
    <t>PUUETEGA ISIKUTE HOOLEKANDE ASUTUSED</t>
  </si>
  <si>
    <t>10400</t>
  </si>
  <si>
    <t>LASTEKODUD</t>
  </si>
  <si>
    <t>10700</t>
  </si>
  <si>
    <t>MUUDE RISKIRÜHMADE HOOLEKANDE ASUTUSED</t>
  </si>
  <si>
    <t>10701</t>
  </si>
  <si>
    <t>TOIMETULEKUTOETUS</t>
  </si>
  <si>
    <t>10900</t>
  </si>
  <si>
    <t>MUU SOTSIAALNE KAITSE</t>
  </si>
  <si>
    <t>linn</t>
  </si>
  <si>
    <t>riik</t>
  </si>
  <si>
    <t>kokku</t>
  </si>
  <si>
    <t>Finantseerimiseelarve (e/a 21)</t>
  </si>
  <si>
    <t>majandamiseelarve</t>
  </si>
  <si>
    <t>siht
(e/a 25)</t>
  </si>
  <si>
    <t>omatulud
(e/a 23)</t>
  </si>
  <si>
    <t>struktuuriüksuste, valdkondade, tegevusalade ja kuluklassifikaatori lõikes (eurodes)</t>
  </si>
  <si>
    <t>KOOLITOIT</t>
  </si>
  <si>
    <t>09609</t>
  </si>
  <si>
    <t>MUUD HARIDUSE ABITEENUSED</t>
  </si>
  <si>
    <t>09600</t>
  </si>
  <si>
    <t>09602</t>
  </si>
  <si>
    <t>valdkondade ja kululiikide lõikes (eurodes)</t>
  </si>
  <si>
    <t>tegevusala</t>
  </si>
  <si>
    <t>finantseerimiseelarve (11)</t>
  </si>
  <si>
    <t>omatulu
13</t>
  </si>
  <si>
    <t>siht
15</t>
  </si>
  <si>
    <t>materiaalsete ja immateriaalsete varade soetamine ja renoveerimine</t>
  </si>
  <si>
    <t>01700</t>
  </si>
  <si>
    <t>VÕLA TEENINDAMINE</t>
  </si>
  <si>
    <t>6502.8</t>
  </si>
  <si>
    <t>intressid, käibemaks (H. Masingu Kool)</t>
  </si>
  <si>
    <t>intressid, käibemaks (J. Poska Gümn)</t>
  </si>
  <si>
    <t>masinate ja seadmete soetamine</t>
  </si>
  <si>
    <t xml:space="preserve">intressid </t>
  </si>
  <si>
    <t>info- ja kommunikatsioonitehnoloogia seadmete soetamine ja renoveerimine</t>
  </si>
  <si>
    <t>rajatiste ja hoonete soetamine ja renoveerimine</t>
  </si>
  <si>
    <t>LASTE HUVIKOOLID</t>
  </si>
  <si>
    <t xml:space="preserve">MUINSUSKAITSE </t>
  </si>
  <si>
    <t>RAHANDUSOSAKOND</t>
  </si>
  <si>
    <t>SOTSIAALABIOSAKOND</t>
  </si>
  <si>
    <t>EAKATE HOOLEKANDEASUTUSED</t>
  </si>
  <si>
    <t>/allkirjastatud digitaalselt/</t>
  </si>
  <si>
    <t>valdkonna, tegevusala ja 
kululiigi nimetus</t>
  </si>
  <si>
    <t>finantseerimistegevuse
sisu</t>
  </si>
  <si>
    <t>2082.6.8</t>
  </si>
  <si>
    <t>kapitaliliisingu maksed residentidele</t>
  </si>
  <si>
    <t>Herbert Masingu Kool rendimaksed RKASele</t>
  </si>
  <si>
    <t>J. Poska Gümnaasium rendimaksed RKASele</t>
  </si>
  <si>
    <t>Maarja kooli buss liisingmaksed</t>
  </si>
  <si>
    <t>raamatukogu väikebussi rendimaksed</t>
  </si>
  <si>
    <t>2080.6.9</t>
  </si>
  <si>
    <t>emiteeritud võlakirjade tagasimaksed</t>
  </si>
  <si>
    <t>eurodes</t>
  </si>
  <si>
    <t>KOKKU TULUD</t>
  </si>
  <si>
    <t>tasu toitlustamiskuludeks</t>
  </si>
  <si>
    <t>õppekavaväline tegevus</t>
  </si>
  <si>
    <t>muud tulud haridusalasest tegevusest</t>
  </si>
  <si>
    <t>KOKKU KULUD</t>
  </si>
  <si>
    <t>hoonete ja ruumide maj.kulud</t>
  </si>
  <si>
    <t>toitlustuskulud</t>
  </si>
  <si>
    <t>Koolieelsed lasteasutused 
kokku (09110), sh:</t>
  </si>
  <si>
    <t>Tartu Kesklinna Lastekeskus</t>
  </si>
  <si>
    <t>Tartu Lasteaed Annike</t>
  </si>
  <si>
    <t>Tartu Lasteaed Helika</t>
  </si>
  <si>
    <t>Tartu Lasteaed Hellik</t>
  </si>
  <si>
    <t>Tartu Lasteaed Kannike</t>
  </si>
  <si>
    <t>Tartu Lasteaed Karoliine</t>
  </si>
  <si>
    <t>Tartu Lasteaed Kelluke</t>
  </si>
  <si>
    <t>Tartu Lasteaed Kivike</t>
  </si>
  <si>
    <t>Tartu Lasteaed Klaabu</t>
  </si>
  <si>
    <t>Tartu Lasteaed Krõll</t>
  </si>
  <si>
    <t>Tartu Lasteaed Lotte</t>
  </si>
  <si>
    <t>Tartu Lasteaed Meelespea</t>
  </si>
  <si>
    <t>Tartu Lasteaed Midrimaa</t>
  </si>
  <si>
    <t>Tartu Lasteaed Mõmmik</t>
  </si>
  <si>
    <t>Tartu Lasteaed Nukitsamees</t>
  </si>
  <si>
    <t>Tartu Lasteaed Piilupesa</t>
  </si>
  <si>
    <t>Tartu Lasteaed Ploomike</t>
  </si>
  <si>
    <t>Tartu Lasteaed Poku</t>
  </si>
  <si>
    <t>Tartu Lasteaed Pääsupesa</t>
  </si>
  <si>
    <t>Tartu Lasteaed Ristikhein</t>
  </si>
  <si>
    <t>Tartu Lasteaed Rukkilill</t>
  </si>
  <si>
    <t>Tartu Lasteaed Sass</t>
  </si>
  <si>
    <t>Tartu Lasteaed Sipsik</t>
  </si>
  <si>
    <t>Tartu Lasteaed Sirel</t>
  </si>
  <si>
    <t>Tartu Lasteaed Triinu ja Taavi</t>
  </si>
  <si>
    <t>Tartu Lasteaed Tõruke</t>
  </si>
  <si>
    <t>Tartu Maarjamõisa Lasteaed</t>
  </si>
  <si>
    <t>Tartu Tähtvere Lasteaed</t>
  </si>
  <si>
    <t>Haridusosakond</t>
  </si>
  <si>
    <t>eelarve  liik 23</t>
  </si>
  <si>
    <t>õppevahendid</t>
  </si>
  <si>
    <t>KOKKU</t>
  </si>
  <si>
    <t>Töötajate
töötasu</t>
  </si>
  <si>
    <t>Lepinguline töötasu</t>
  </si>
  <si>
    <t>Adminitreerimis-kulud</t>
  </si>
  <si>
    <t>Lähetuskulud</t>
  </si>
  <si>
    <t>Koolituskulud</t>
  </si>
  <si>
    <t>Kinnistute, hoonete ja ruumide majandamis-
kulud</t>
  </si>
  <si>
    <t>Sõidukite ülalpidamiskulud</t>
  </si>
  <si>
    <t>Infotehnoloogia-kulud</t>
  </si>
  <si>
    <t>Inventari-kulud</t>
  </si>
  <si>
    <t>Masinate- ja seadmete ülalpidamiskulud</t>
  </si>
  <si>
    <t>Toitlustus-kulud</t>
  </si>
  <si>
    <t>Meditsiinikulud ja hügieenitarbed</t>
  </si>
  <si>
    <t>Õppevahendid</t>
  </si>
  <si>
    <t>Kultuuri-ja spordiüritused</t>
  </si>
  <si>
    <t>Kulud töö ja vormiriietusele</t>
  </si>
  <si>
    <t>Muu erivarustus- ja materjalid</t>
  </si>
  <si>
    <t>KOKKU 09212</t>
  </si>
  <si>
    <t>Hugo Treffneri Gümnaasium</t>
  </si>
  <si>
    <t>Miina Härma Gümnaasium</t>
  </si>
  <si>
    <t>KOKKU 09220</t>
  </si>
  <si>
    <t xml:space="preserve">Haridusosakond </t>
  </si>
  <si>
    <t>Hariduse Tugiteenuste Keskus</t>
  </si>
  <si>
    <t>KOKKU 09609</t>
  </si>
  <si>
    <t>intressid ( Maarja kooli buss)</t>
  </si>
  <si>
    <t xml:space="preserve"> KOKKU 
TULUD</t>
  </si>
  <si>
    <t>üür eluruumidelt</t>
  </si>
  <si>
    <t>renditulud</t>
  </si>
  <si>
    <t>rendituludega
kaasnevad tulud</t>
  </si>
  <si>
    <t>Töötajate 
töötasu</t>
  </si>
  <si>
    <t>lepinguline töötasu</t>
  </si>
  <si>
    <t>Lähetused</t>
  </si>
  <si>
    <t>Sõidukite ülal-pidamis-kulud</t>
  </si>
  <si>
    <t>Inventarikulud</t>
  </si>
  <si>
    <t>Masinate- ja seadmete ülal-pidamis-kulud</t>
  </si>
  <si>
    <t>Muu erivarustus- ja materjal</t>
  </si>
  <si>
    <t>3233 90</t>
  </si>
  <si>
    <t>5514</t>
  </si>
  <si>
    <t>5521</t>
  </si>
  <si>
    <t>5529</t>
  </si>
  <si>
    <t xml:space="preserve">Miina Härma Gümnaasium </t>
  </si>
  <si>
    <t>KOKKU 09601</t>
  </si>
  <si>
    <t>Personalikuludega kaasnevad maksud</t>
  </si>
  <si>
    <t>Administreerimis- kulud</t>
  </si>
  <si>
    <t>Tootmiskulud</t>
  </si>
  <si>
    <t>Toitlustuskulud</t>
  </si>
  <si>
    <t>Tegevusala nimetus
ja eelarve liik</t>
  </si>
  <si>
    <t>Tege-
vus-
ala</t>
  </si>
  <si>
    <t>liikmemaksud</t>
  </si>
  <si>
    <t>maksud personalikuludelt</t>
  </si>
  <si>
    <t>hoonete, ruumide maj.kulud</t>
  </si>
  <si>
    <t>sõidukite ülalpidamine</t>
  </si>
  <si>
    <t>infotehnoloogia</t>
  </si>
  <si>
    <t>inventari maj. kulu</t>
  </si>
  <si>
    <t>meditsiini- ja hügieenitarbed</t>
  </si>
  <si>
    <t>teavikud</t>
  </si>
  <si>
    <t>vaba aja sisust. kulud</t>
  </si>
  <si>
    <t>erimaterjalid</t>
  </si>
  <si>
    <t>e/a klassifikaator</t>
  </si>
  <si>
    <t>452.8</t>
  </si>
  <si>
    <t>SA Tartu Sport</t>
  </si>
  <si>
    <t>Laste muusika- ja kunstikoolid</t>
  </si>
  <si>
    <t>I Muusikakool</t>
  </si>
  <si>
    <t>II Muusikakool</t>
  </si>
  <si>
    <t>Laste Kunstikool</t>
  </si>
  <si>
    <t>MTÜ Eramuusikakool Ardente</t>
  </si>
  <si>
    <t>MTÜ Muusa</t>
  </si>
  <si>
    <t>MTÜ Jakobi Mäe Kultuurikoda</t>
  </si>
  <si>
    <t>Tartu Erahariduse Edendamise Selts</t>
  </si>
  <si>
    <t>MTÜ Puhkpilliorkester Tartu</t>
  </si>
  <si>
    <t>MTÜ Vanemuise Tantsu- ja Balletikool</t>
  </si>
  <si>
    <t>OÜ Arsis</t>
  </si>
  <si>
    <t>ÜhingGaLeRii GK</t>
  </si>
  <si>
    <t>MTÜ Armeenia Pühapäevakool</t>
  </si>
  <si>
    <t>SA Tartu Keskkonnahariduse Keskus</t>
  </si>
  <si>
    <t>Laste huvialamajad ja -keskused</t>
  </si>
  <si>
    <t>Lille Maja</t>
  </si>
  <si>
    <t>Anne Noortekeskus</t>
  </si>
  <si>
    <t>Noorsootöö</t>
  </si>
  <si>
    <t>noortelaagrid -osakond</t>
  </si>
  <si>
    <t>SA Tartu Rahvaülikool</t>
  </si>
  <si>
    <t>Noorsoo- ja spordiprojektid</t>
  </si>
  <si>
    <t>spordiprojektid (osak)</t>
  </si>
  <si>
    <t xml:space="preserve">noorsooprojektid, sh </t>
  </si>
  <si>
    <t>osakond</t>
  </si>
  <si>
    <t>Muuseumid</t>
  </si>
  <si>
    <t>Linnamuuseum</t>
  </si>
  <si>
    <t>Mänguasjamuuseum</t>
  </si>
  <si>
    <t>Kultuuriüritused</t>
  </si>
  <si>
    <t xml:space="preserve">osakond, sh </t>
  </si>
  <si>
    <t>SA Tartu Kultuurkapital</t>
  </si>
  <si>
    <t>linnaraamatukogu</t>
  </si>
  <si>
    <t>Tiigi Seltsimaja</t>
  </si>
  <si>
    <t>MTÜ Tartu Tantsukool</t>
  </si>
  <si>
    <t>MTÜ Just Tants</t>
  </si>
  <si>
    <t>Koolieelsed lasteasutused 
kokku (09110) liik 21, sh.</t>
  </si>
  <si>
    <t>Haridusosakond (riik)</t>
  </si>
  <si>
    <t>Kesklinna Lastekeskus</t>
  </si>
  <si>
    <t>Lasteaed Annike</t>
  </si>
  <si>
    <t>Lasteaed Helika</t>
  </si>
  <si>
    <t>Lasteaed Hellik</t>
  </si>
  <si>
    <t>Lasteaed Kannike</t>
  </si>
  <si>
    <t>Lasteaed Karoliine</t>
  </si>
  <si>
    <t>Lasteaed Kelluke</t>
  </si>
  <si>
    <t>Lasteaed Kivike</t>
  </si>
  <si>
    <t>Lasteaed Klaabu</t>
  </si>
  <si>
    <t>Lasteaed Krõll</t>
  </si>
  <si>
    <t>Lasteaed Lotte</t>
  </si>
  <si>
    <t>Lasteaed Meelespea</t>
  </si>
  <si>
    <t>Lasteaed Midrimaa</t>
  </si>
  <si>
    <t>Lasteaed Mõmmik</t>
  </si>
  <si>
    <t>Lasteaed Nukitsamees</t>
  </si>
  <si>
    <t>Lasteaed Piilupesa</t>
  </si>
  <si>
    <t>Lasteaed Ploomike</t>
  </si>
  <si>
    <t>Lasteaed Poku</t>
  </si>
  <si>
    <t>Lasteaed Pääsupesa</t>
  </si>
  <si>
    <t>Lasteaed Ristikhein</t>
  </si>
  <si>
    <t>Lasteaed Rukkilill</t>
  </si>
  <si>
    <t>Lasteaed Sass</t>
  </si>
  <si>
    <t>Lasteaed Sipsik</t>
  </si>
  <si>
    <t>Lasteaed Sirel</t>
  </si>
  <si>
    <t>Lasteaed Triinu ja Taavi</t>
  </si>
  <si>
    <t>Lasteaed Tõruke</t>
  </si>
  <si>
    <t>Tähtvere Lasteaed</t>
  </si>
  <si>
    <t>Maarjamõisa Lasteaed</t>
  </si>
  <si>
    <t>tööjõukulude maksud</t>
  </si>
  <si>
    <t>adminkulud</t>
  </si>
  <si>
    <t>majand.kulud</t>
  </si>
  <si>
    <t>rajatiste maj. kulud</t>
  </si>
  <si>
    <t>IKT kulud</t>
  </si>
  <si>
    <t>inventarikulud</t>
  </si>
  <si>
    <t>toitl. kulud</t>
  </si>
  <si>
    <t>med. ja hüg.kulud</t>
  </si>
  <si>
    <t>kommun. kulud, üritused</t>
  </si>
  <si>
    <t>muu erivarustus</t>
  </si>
  <si>
    <t>kultuuriosakond</t>
  </si>
  <si>
    <t>üüritulu</t>
  </si>
  <si>
    <t>kultuuriasutuste tasulised teenused</t>
  </si>
  <si>
    <t>vabaaja asutuste tasulised teenused</t>
  </si>
  <si>
    <t>KOKKU KHK</t>
  </si>
  <si>
    <t>preemiad, stipendiumid</t>
  </si>
  <si>
    <t>MUU MAJANDUS (LINNAKUJUNDUS)</t>
  </si>
  <si>
    <t/>
  </si>
  <si>
    <t>NOORSOO- JA SPORDIPROJEKTID</t>
  </si>
  <si>
    <t>TIIGI SELTSIMAJA</t>
  </si>
  <si>
    <t xml:space="preserve">ÜLDMEDITSIINITEENUSED </t>
  </si>
  <si>
    <t xml:space="preserve">MUU AVALIK KORD </t>
  </si>
  <si>
    <t>04511</t>
  </si>
  <si>
    <t>MUUDE RISKIRÜHMADE SOTSIAALNE KAITSE</t>
  </si>
  <si>
    <t>kokku
2014</t>
  </si>
  <si>
    <t>TERVISHOIUOSAKOND</t>
  </si>
  <si>
    <t>RAHANDUSOSAKOND0</t>
  </si>
  <si>
    <t>O. LUTSU nim LINNARAAMATKOGU</t>
  </si>
  <si>
    <t>08234</t>
  </si>
  <si>
    <t>08236</t>
  </si>
  <si>
    <t>MUUSIKA</t>
  </si>
  <si>
    <t>SOTSIAALABI OSAKOND</t>
  </si>
  <si>
    <t>TÄHTVERE PÄEVAKESKUS ja teenuse ost</t>
  </si>
  <si>
    <t>HOOLDEKODU ja teenuse ost</t>
  </si>
  <si>
    <t>PÄEVAKESKUS KALDA</t>
  </si>
  <si>
    <t>LASTE TURVAKODU ja teenuse ost</t>
  </si>
  <si>
    <t>VARJUPAIK ja teenuse ost</t>
  </si>
  <si>
    <t>lepingu partner</t>
  </si>
  <si>
    <t>Eesti Konverentsibüroo</t>
  </si>
  <si>
    <t>AS Tallinna Lennujaam</t>
  </si>
  <si>
    <t>SA Tartumaa Turism</t>
  </si>
  <si>
    <t>SA Tartu Loomemajanduskeskus</t>
  </si>
  <si>
    <t>SA Tartu Ärinõuandla</t>
  </si>
  <si>
    <t>SA Tartu Teaduspark</t>
  </si>
  <si>
    <t xml:space="preserve">Sõudmise ja Aerutamise Klubi Tartu </t>
  </si>
  <si>
    <t>SA Tähtvere Puhkepark</t>
  </si>
  <si>
    <t>Lõuna-Eesti Pimedate Ühing</t>
  </si>
  <si>
    <t>Tartu kunstimuuseum</t>
  </si>
  <si>
    <t>SA Tartu Jaani Kirik</t>
  </si>
  <si>
    <t>SA Eesti Mõtteloo Sihtkapital</t>
  </si>
  <si>
    <t>Tartu Priitahtlike Pritsumeeste Selts</t>
  </si>
  <si>
    <t>MTÜ Tartumaa Jäätmearenduskeskus</t>
  </si>
  <si>
    <t>Tartu Regiooni Energiaagentuur</t>
  </si>
  <si>
    <t>Tartu Ülikool</t>
  </si>
  <si>
    <t>Tartu Korteriühistute Liit</t>
  </si>
  <si>
    <t xml:space="preserve"> Eesti KÜ liidu Tartu Büroo</t>
  </si>
  <si>
    <t>Eesti Kinnisvara Haldajate Hooldajate Liit</t>
  </si>
  <si>
    <t>SA Tartu Pauluse Kirik</t>
  </si>
  <si>
    <t>Politsei- ja Piirivalveamet</t>
  </si>
  <si>
    <t>MTÜ Naabrusvalve Keskus</t>
  </si>
  <si>
    <t>Teaduskeskus AHHAA SA</t>
  </si>
  <si>
    <t>Tartu Ülikooli SA</t>
  </si>
  <si>
    <t>Eesti Maaülikooli Joosep Tootsi Fond SA</t>
  </si>
  <si>
    <t>OÜ Anne Saun</t>
  </si>
  <si>
    <t>Eesti Maaülikool</t>
  </si>
  <si>
    <t>EELK Tartu Peetri Kogudus</t>
  </si>
  <si>
    <t>Tartu Eakate Nõukoda MTÜ</t>
  </si>
  <si>
    <t>Tartu Maavalitsus</t>
  </si>
  <si>
    <t>MTÜ Noorte Abistamiskeskusele  Carpe Diem</t>
  </si>
  <si>
    <t>MTÜ Iseseisev Elu</t>
  </si>
  <si>
    <t xml:space="preserve">Avalike suhete osakond </t>
  </si>
  <si>
    <t>Ettevõtluse osakond</t>
  </si>
  <si>
    <t>Kultuuriosakond</t>
  </si>
  <si>
    <t>Linnamajanduse osakond</t>
  </si>
  <si>
    <t xml:space="preserve">Tartu Korteriühistute Liit </t>
  </si>
  <si>
    <t xml:space="preserve"> Tartu Majaomanike Ühing   </t>
  </si>
  <si>
    <t xml:space="preserve"> MTÜ Eko Tarest    </t>
  </si>
  <si>
    <t>summa
eurodes</t>
  </si>
  <si>
    <t>Linnavarade osakond</t>
  </si>
  <si>
    <t>Rahandusosakond</t>
  </si>
  <si>
    <t>Sotsiaalabi osakond</t>
  </si>
  <si>
    <t xml:space="preserve">kokku </t>
  </si>
  <si>
    <t xml:space="preserve"> /allkirjastatud digitaalselt/</t>
  </si>
  <si>
    <t>struktuuriüksuste, tegevusalade ja kontogrupi koodide lõikes</t>
  </si>
  <si>
    <t>kontogrupi
kood</t>
  </si>
  <si>
    <t>MTÜ FitStuudio</t>
  </si>
  <si>
    <t>MTÜ Muusikakoda</t>
  </si>
  <si>
    <t>Omanäoline OÜ</t>
  </si>
  <si>
    <t>MTÜ Ühing Iris</t>
  </si>
  <si>
    <t>inventari soetamine</t>
  </si>
  <si>
    <t>LASTE MUUSIKAKOOLID</t>
  </si>
  <si>
    <t>pillide ost</t>
  </si>
  <si>
    <t>Linnavalitsus</t>
  </si>
  <si>
    <t>VEEMAJANDUS</t>
  </si>
  <si>
    <t>LASTE SOTSIAALHOOLEKANDE ASUTUSED</t>
  </si>
  <si>
    <t>ÜHISTEGEVUSKULUD</t>
  </si>
  <si>
    <t>2014
kokku</t>
  </si>
  <si>
    <t>6500.8</t>
  </si>
  <si>
    <t>klassi- 
fikaator</t>
  </si>
  <si>
    <t>finantseerimis- 
eelarve 
(11; linn)</t>
  </si>
  <si>
    <t>VÕLA TEENINDAMINE; kohustuste vähendamine</t>
  </si>
  <si>
    <t>2080.6.8</t>
  </si>
  <si>
    <t>emiteeritud võlakirjad 
residentidele</t>
  </si>
  <si>
    <t>emiteeritud võlakirjad 
mitteresidentidele</t>
  </si>
  <si>
    <t>AS Tartu Veevärk</t>
  </si>
  <si>
    <t>meditsiinikulud</t>
  </si>
  <si>
    <t>Muud mitmesugused majkulud</t>
  </si>
  <si>
    <t>toetused</t>
  </si>
  <si>
    <t>mittesihtotstarbelised toetused</t>
  </si>
  <si>
    <t>toetused muudele residentidele</t>
  </si>
  <si>
    <t>muud sotsiaalabitoetused füüsilistele isikutele</t>
  </si>
  <si>
    <t>6500.9</t>
  </si>
  <si>
    <t>intressid võlakirjadelt  residentidele</t>
  </si>
  <si>
    <t>intressid võlakirjadelt  mitteresidentidele</t>
  </si>
  <si>
    <t>6501.8</t>
  </si>
  <si>
    <t>intressid laenudelt</t>
  </si>
  <si>
    <t>rajatiste korrashoid</t>
  </si>
  <si>
    <t>Haridusosakond (linn)</t>
  </si>
  <si>
    <t>Kesklinna Kool</t>
  </si>
  <si>
    <t>Kroonuaia Kool</t>
  </si>
  <si>
    <t>Mart Reiniku Kool</t>
  </si>
  <si>
    <t>Maarja Kool</t>
  </si>
  <si>
    <t>Veeriku Kool</t>
  </si>
  <si>
    <t>Annelinna Gümnaasium</t>
  </si>
  <si>
    <t>Herbert Masingu Kool</t>
  </si>
  <si>
    <t>Jaan Poska Gümnaasium</t>
  </si>
  <si>
    <t>Tamme Gümnaasium</t>
  </si>
  <si>
    <t>Raatuse Kool</t>
  </si>
  <si>
    <t>Forseliuse Kool</t>
  </si>
  <si>
    <t>uurimis- ja arendustööd</t>
  </si>
  <si>
    <t>ÖÖMAJA (Maarja Kool (riigi toetus) ja Kutsehariduskeskus (omatulud))</t>
  </si>
  <si>
    <t>TASEME ALUSEL MITTEMÄÄRATLETAV HARIDUS (Kutsehariduskeskus)</t>
  </si>
  <si>
    <t xml:space="preserve">Kesklinna Kool </t>
  </si>
  <si>
    <t xml:space="preserve">Annelinna Gümnaasium </t>
  </si>
  <si>
    <t>Kutsehariduskeskus (09500)</t>
  </si>
  <si>
    <t>Kutsehariduskeskus (09602)</t>
  </si>
  <si>
    <t xml:space="preserve">KOKKU KULUD </t>
  </si>
  <si>
    <t>muu toodete ja teenuste müük</t>
  </si>
  <si>
    <t>Põllumajandusministeerium (PRIA)</t>
  </si>
  <si>
    <t>põhitegevuskulude jaotus koolide ning tulu- ja kuluklassifikaatori lõikes (eurodes)</t>
  </si>
  <si>
    <t>Tartu infopunkti ülalpidamine Tamperes</t>
  </si>
  <si>
    <t>SA Tartu Biotehnoloogiapark</t>
  </si>
  <si>
    <t>Arhitektuuri ja ehituse osakond</t>
  </si>
  <si>
    <t>Eesti Apostlik Õigeusu Kirik</t>
  </si>
  <si>
    <t>antavad toetused tegevuskuludeks</t>
  </si>
  <si>
    <t>Abistu MTÜ</t>
  </si>
  <si>
    <t>Maarja Tugikeskus</t>
  </si>
  <si>
    <t>SA Vaimse Tervise Hooldekeskus</t>
  </si>
  <si>
    <t>Hea Algus MTÜ</t>
  </si>
  <si>
    <t>Jüri Mölder</t>
  </si>
  <si>
    <t>Linnasekretär</t>
  </si>
  <si>
    <t>KOOLITRANSPORT (Maarja Kool)</t>
  </si>
  <si>
    <t>PÕHIHARIDUSE OTSEKULUD</t>
  </si>
  <si>
    <t>09213</t>
  </si>
  <si>
    <t>ÜLDKESKHARIDUSE OTSEKULUD</t>
  </si>
  <si>
    <t>PÕHI- JA ÜLDKESKHARIDUSE KAUDSED KULUD</t>
  </si>
  <si>
    <t>TÄISKASVANUTE GÜMNAASIUMIDE KAUDSED KULUD</t>
  </si>
  <si>
    <t>KUTSEÕPPE KAUDSED KULUD</t>
  </si>
  <si>
    <t>09300</t>
  </si>
  <si>
    <t>KESKHARIDUSE BAASIL KUTSEÕPPE OTSEKULUD</t>
  </si>
  <si>
    <t>09223</t>
  </si>
  <si>
    <t>PÕHIHARIDUSE BAASIL KUTSEÕPPE OTSEKULUD</t>
  </si>
  <si>
    <t>koolituskulud (riik)</t>
  </si>
  <si>
    <t>09210</t>
  </si>
  <si>
    <t>ALUS- JA PÕHIHARIDUSE KAUDSED KULUD</t>
  </si>
  <si>
    <t>PÕHIHARIDUSE OTSE KULUD</t>
  </si>
  <si>
    <t>TÄISKASVANUTE GÜMNAASIUMI KAUDSED KULUD</t>
  </si>
  <si>
    <t>ÖÖMAJA</t>
  </si>
  <si>
    <t xml:space="preserve">Jüri Mölder </t>
  </si>
  <si>
    <t xml:space="preserve">Linna 2015. a põhitegevuse kulude eelarve jaotus </t>
  </si>
  <si>
    <t xml:space="preserve">Tartu linna 2015. a investeerimistegevuse kulude jaotus eelarveliikide, ametiasutuste, </t>
  </si>
  <si>
    <t>antav toetus investeerimistegevuseks</t>
  </si>
  <si>
    <t>Kultuur</t>
  </si>
  <si>
    <t>Tartu Lasteaed Naerumaa</t>
  </si>
  <si>
    <t>Tartu Maarja Kooli lasteaia osa</t>
  </si>
  <si>
    <t>Tartu linna 2015. a koolieelsete lasteasutuste majandamiseelarve põhitegevuskulude jaotus asutuste ning tulu- ja kuluklassifikaatori lõikes</t>
  </si>
  <si>
    <r>
      <t xml:space="preserve">Tartu linna 2015. a finantseerimistegevuse kulude jaotus ametiasutuste, asutuste ja kululiikide lõikes </t>
    </r>
    <r>
      <rPr>
        <sz val="12"/>
        <rFont val="Times New Roman"/>
        <family val="1"/>
        <charset val="186"/>
      </rPr>
      <t>(eurodes)</t>
    </r>
  </si>
  <si>
    <t>Tartu linna 2015. a koolieelsete lasteasutuste finantseerimiseelarve põhitegevuskulude jaotus asutuste ning kuluklassifikaatori lõikes</t>
  </si>
  <si>
    <t>Tartu linna 2015. a haridusosakonna majandamiseelarve põhitegevuskulude jaotus koolide ning tulu- ja kuluklassifikaatori lõikes (eurodes)</t>
  </si>
  <si>
    <t xml:space="preserve">Tartu linna 2015. a haridusosakonna majandamiseelarve (sihtotstarbeliste toetuste arvel) </t>
  </si>
  <si>
    <t>Tartu linna 2015. a eelarvesse kinnitatud antavate toetuste jaotus Tartu LV</t>
  </si>
  <si>
    <t>AS TRIO LSL</t>
  </si>
  <si>
    <t>Maitsvad Ideed MTÜ</t>
  </si>
  <si>
    <t>Emajõe Kirbuturg MTÜ</t>
  </si>
  <si>
    <t xml:space="preserve">Spordiklubi AK Rahinge </t>
  </si>
  <si>
    <t>Aleksander Puškini Kool</t>
  </si>
  <si>
    <t>Descartes'i Kool</t>
  </si>
  <si>
    <t>Hansa Kool</t>
  </si>
  <si>
    <t>Karlova Kool</t>
  </si>
  <si>
    <t>Kivilinna Kool</t>
  </si>
  <si>
    <t>Variku Kool</t>
  </si>
  <si>
    <t>Kristjan Jaak Petersoni Gümnaasium</t>
  </si>
  <si>
    <t>KOKKU 09213</t>
  </si>
  <si>
    <t>Kutsehariduskeskus (13 -09222)</t>
  </si>
  <si>
    <t>Kutsehariduskeskus (23-09222)</t>
  </si>
  <si>
    <t>Info- ja kommunikatsiooni-
tehnoloogia kulud</t>
  </si>
  <si>
    <t>Kinnistute, hoonete ja ruumide majandamiskulud</t>
  </si>
  <si>
    <t>Töötajate töötasu</t>
  </si>
  <si>
    <t>lapsevanema tasu toitlustamise eest</t>
  </si>
  <si>
    <t>tulu õppekava välisest tegevusest</t>
  </si>
  <si>
    <t>tulud kutsehariduse teenustelt</t>
  </si>
  <si>
    <t>muud laekumised haridusasutuste majandustegevusest</t>
  </si>
  <si>
    <t xml:space="preserve">Teatrikool TeatriPolygon MTÜ  </t>
  </si>
  <si>
    <t>Tantsuklubi Shate</t>
  </si>
  <si>
    <t>töömalev -Anne NK</t>
  </si>
  <si>
    <t>Lastekunstikool</t>
  </si>
  <si>
    <t xml:space="preserve">Tartu linna 2015. a kultuuriosakonna finantseerimiseelarve põhitegevuskulude jaotus </t>
  </si>
  <si>
    <t>vara müük</t>
  </si>
  <si>
    <t xml:space="preserve">antav toetused tegevuskuludeks </t>
  </si>
  <si>
    <t>Haridusministeerium</t>
  </si>
  <si>
    <t>SA Archimedes</t>
  </si>
  <si>
    <t xml:space="preserve"> KOKKU 
SAADAVAD TOETUSED</t>
  </si>
  <si>
    <t>Tartu linna 2015. a kultuuriosakonna majandamiseelarve (omatulude arvel) põhitegevuskulude jaotus asutuste ning tulu- ja kuluklassifikaatori lõikes</t>
  </si>
  <si>
    <t>lähetused</t>
  </si>
  <si>
    <t>Lasteaed Naerumaa</t>
  </si>
  <si>
    <t>Maarja Kooli lasteaed</t>
  </si>
  <si>
    <t xml:space="preserve">KOKKU 09601 </t>
  </si>
  <si>
    <t>Tartu linna 2015. a haridusosakonna finantseerimiseelarve (ilma riiklike vahenditeta) kulude jaotus koolide ja kuluklassifikaatori lõikes (eurodes)</t>
  </si>
</sst>
</file>

<file path=xl/styles.xml><?xml version="1.0" encoding="utf-8"?>
<styleSheet xmlns="http://schemas.openxmlformats.org/spreadsheetml/2006/main">
  <numFmts count="8">
    <numFmt numFmtId="43" formatCode="_-* #,##0.00\ _k_r_-;\-* #,##0.00\ _k_r_-;_-* &quot;-&quot;??\ _k_r_-;_-@_-"/>
    <numFmt numFmtId="164" formatCode="0.0"/>
    <numFmt numFmtId="165" formatCode="_(* #,##0.00_);_(* \(#,##0.00\);_(* &quot;-&quot;??_);_(@_)"/>
    <numFmt numFmtId="166" formatCode="#,##0.0"/>
    <numFmt numFmtId="167" formatCode="#,##0_ ;\-#,##0\ "/>
    <numFmt numFmtId="168" formatCode="_-* #,##0.0\ _k_r_-;\-* #,##0.0\ _k_r_-;_-* &quot;-&quot;??\ _k_r_-;_-@_-"/>
    <numFmt numFmtId="169" formatCode="_-* #,##0\ _k_r_-;\-* #,##0\ _k_r_-;_-* &quot;-&quot;??\ _k_r_-;_-@_-"/>
    <numFmt numFmtId="170" formatCode="_-* #,##0.00\ _€_-;\-* #,##0.00\ _€_-;_-* &quot;-&quot;??\ _€_-;_-@_-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Arial"/>
      <family val="2"/>
      <charset val="186"/>
    </font>
    <font>
      <sz val="9"/>
      <color theme="1"/>
      <name val="Times New Roman"/>
      <family val="1"/>
      <charset val="186"/>
    </font>
    <font>
      <b/>
      <sz val="11"/>
      <name val="Times New Roman"/>
      <family val="1"/>
    </font>
    <font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86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  <charset val="186"/>
    </font>
    <font>
      <b/>
      <sz val="9"/>
      <name val="Arial"/>
      <family val="2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rgb="FFFF0000"/>
      <name val="Arial"/>
      <family val="2"/>
      <charset val="186"/>
    </font>
    <font>
      <sz val="12"/>
      <name val="Times New Roman"/>
      <family val="1"/>
      <charset val="186"/>
    </font>
    <font>
      <b/>
      <sz val="9"/>
      <color theme="0" tint="-0.499984740745262"/>
      <name val="Times New Roman"/>
      <family val="1"/>
      <charset val="186"/>
    </font>
    <font>
      <sz val="9"/>
      <color theme="0" tint="-0.499984740745262"/>
      <name val="Times New Roman"/>
      <family val="1"/>
      <charset val="186"/>
    </font>
    <font>
      <sz val="11"/>
      <color theme="0" tint="-0.499984740745262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name val="Calibri"/>
      <family val="2"/>
      <scheme val="minor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9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395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right"/>
    </xf>
    <xf numFmtId="0" fontId="0" fillId="0" borderId="1" xfId="0" applyBorder="1"/>
    <xf numFmtId="0" fontId="3" fillId="0" borderId="1" xfId="0" applyFont="1" applyFill="1" applyBorder="1" applyAlignment="1">
      <alignment horizontal="right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right"/>
    </xf>
    <xf numFmtId="3" fontId="0" fillId="0" borderId="1" xfId="0" applyNumberForma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1" xfId="0" quotePrefix="1" applyFont="1" applyBorder="1" applyAlignment="1">
      <alignment horizontal="right"/>
    </xf>
    <xf numFmtId="16" fontId="5" fillId="0" borderId="1" xfId="0" quotePrefix="1" applyNumberFormat="1" applyFont="1" applyBorder="1" applyAlignment="1">
      <alignment horizontal="right"/>
    </xf>
    <xf numFmtId="0" fontId="5" fillId="0" borderId="1" xfId="0" quotePrefix="1" applyFont="1" applyBorder="1" applyAlignment="1">
      <alignment horizontal="right"/>
    </xf>
    <xf numFmtId="0" fontId="5" fillId="0" borderId="1" xfId="0" applyFont="1" applyBorder="1"/>
    <xf numFmtId="16" fontId="3" fillId="0" borderId="1" xfId="0" quotePrefix="1" applyNumberFormat="1" applyFont="1" applyBorder="1" applyAlignment="1">
      <alignment horizontal="right"/>
    </xf>
    <xf numFmtId="0" fontId="3" fillId="0" borderId="1" xfId="0" quotePrefix="1" applyFont="1" applyBorder="1" applyAlignment="1">
      <alignment horizontal="right"/>
    </xf>
    <xf numFmtId="0" fontId="4" fillId="0" borderId="1" xfId="0" quotePrefix="1" applyFont="1" applyFill="1" applyBorder="1" applyAlignment="1">
      <alignment horizontal="right"/>
    </xf>
    <xf numFmtId="0" fontId="5" fillId="0" borderId="1" xfId="0" quotePrefix="1" applyFont="1" applyFill="1" applyBorder="1" applyAlignment="1">
      <alignment horizontal="right"/>
    </xf>
    <xf numFmtId="0" fontId="3" fillId="0" borderId="1" xfId="0" quotePrefix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3" fontId="8" fillId="0" borderId="1" xfId="0" applyNumberFormat="1" applyFont="1" applyBorder="1"/>
    <xf numFmtId="3" fontId="2" fillId="0" borderId="1" xfId="0" applyNumberFormat="1" applyFont="1" applyBorder="1"/>
    <xf numFmtId="0" fontId="6" fillId="0" borderId="1" xfId="0" quotePrefix="1" applyFont="1" applyFill="1" applyBorder="1" applyAlignment="1">
      <alignment horizontal="right"/>
    </xf>
    <xf numFmtId="0" fontId="3" fillId="0" borderId="0" xfId="0" applyFont="1" applyFill="1"/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/>
    <xf numFmtId="0" fontId="3" fillId="0" borderId="7" xfId="0" applyFont="1" applyFill="1" applyBorder="1" applyAlignment="1">
      <alignment horizontal="right"/>
    </xf>
    <xf numFmtId="0" fontId="3" fillId="0" borderId="7" xfId="0" applyFont="1" applyFill="1" applyBorder="1" applyAlignment="1">
      <alignment wrapText="1"/>
    </xf>
    <xf numFmtId="3" fontId="11" fillId="0" borderId="7" xfId="0" applyNumberFormat="1" applyFont="1" applyFill="1" applyBorder="1"/>
    <xf numFmtId="0" fontId="3" fillId="0" borderId="8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wrapText="1"/>
    </xf>
    <xf numFmtId="3" fontId="12" fillId="0" borderId="8" xfId="0" applyNumberFormat="1" applyFont="1" applyBorder="1"/>
    <xf numFmtId="3" fontId="13" fillId="0" borderId="7" xfId="0" applyNumberFormat="1" applyFont="1" applyFill="1" applyBorder="1"/>
    <xf numFmtId="164" fontId="3" fillId="0" borderId="0" xfId="0" applyNumberFormat="1" applyFont="1"/>
    <xf numFmtId="0" fontId="3" fillId="0" borderId="0" xfId="0" applyFont="1"/>
    <xf numFmtId="0" fontId="4" fillId="0" borderId="8" xfId="0" applyFont="1" applyBorder="1"/>
    <xf numFmtId="0" fontId="4" fillId="0" borderId="8" xfId="0" applyFont="1" applyBorder="1" applyAlignment="1">
      <alignment horizontal="right"/>
    </xf>
    <xf numFmtId="0" fontId="4" fillId="0" borderId="8" xfId="0" applyFont="1" applyBorder="1" applyAlignment="1">
      <alignment wrapText="1"/>
    </xf>
    <xf numFmtId="3" fontId="11" fillId="0" borderId="8" xfId="0" applyNumberFormat="1" applyFont="1" applyBorder="1"/>
    <xf numFmtId="0" fontId="4" fillId="0" borderId="0" xfId="0" applyFont="1"/>
    <xf numFmtId="0" fontId="4" fillId="0" borderId="8" xfId="0" quotePrefix="1" applyFont="1" applyBorder="1" applyAlignment="1">
      <alignment horizontal="right"/>
    </xf>
    <xf numFmtId="0" fontId="4" fillId="0" borderId="0" xfId="0" applyFont="1" applyFill="1"/>
    <xf numFmtId="16" fontId="3" fillId="0" borderId="8" xfId="0" quotePrefix="1" applyNumberFormat="1" applyFont="1" applyBorder="1" applyAlignment="1">
      <alignment horizontal="right"/>
    </xf>
    <xf numFmtId="0" fontId="3" fillId="0" borderId="8" xfId="0" quotePrefix="1" applyFont="1" applyBorder="1" applyAlignment="1">
      <alignment horizontal="right"/>
    </xf>
    <xf numFmtId="3" fontId="12" fillId="0" borderId="7" xfId="0" applyNumberFormat="1" applyFont="1" applyFill="1" applyBorder="1"/>
    <xf numFmtId="0" fontId="4" fillId="0" borderId="8" xfId="0" applyFont="1" applyFill="1" applyBorder="1"/>
    <xf numFmtId="0" fontId="4" fillId="0" borderId="8" xfId="0" applyFont="1" applyFill="1" applyBorder="1" applyAlignment="1">
      <alignment horizontal="right"/>
    </xf>
    <xf numFmtId="0" fontId="4" fillId="0" borderId="8" xfId="0" applyFont="1" applyFill="1" applyBorder="1" applyAlignment="1">
      <alignment wrapText="1"/>
    </xf>
    <xf numFmtId="3" fontId="11" fillId="0" borderId="8" xfId="0" applyNumberFormat="1" applyFont="1" applyFill="1" applyBorder="1"/>
    <xf numFmtId="14" fontId="3" fillId="0" borderId="8" xfId="0" applyNumberFormat="1" applyFont="1" applyBorder="1" applyAlignment="1">
      <alignment horizontal="right"/>
    </xf>
    <xf numFmtId="0" fontId="4" fillId="0" borderId="8" xfId="0" quotePrefix="1" applyFont="1" applyFill="1" applyBorder="1" applyAlignment="1">
      <alignment horizontal="right"/>
    </xf>
    <xf numFmtId="0" fontId="3" fillId="0" borderId="8" xfId="0" quotePrefix="1" applyFont="1" applyFill="1" applyBorder="1" applyAlignment="1">
      <alignment horizontal="right"/>
    </xf>
    <xf numFmtId="0" fontId="3" fillId="0" borderId="8" xfId="0" applyFont="1" applyFill="1" applyBorder="1" applyAlignment="1">
      <alignment wrapText="1"/>
    </xf>
    <xf numFmtId="3" fontId="12" fillId="0" borderId="8" xfId="0" applyNumberFormat="1" applyFont="1" applyFill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7" xfId="0" applyFont="1" applyBorder="1" applyAlignment="1">
      <alignment wrapText="1"/>
    </xf>
    <xf numFmtId="3" fontId="11" fillId="0" borderId="7" xfId="0" applyNumberFormat="1" applyFont="1" applyBorder="1"/>
    <xf numFmtId="3" fontId="14" fillId="0" borderId="8" xfId="0" applyNumberFormat="1" applyFont="1" applyBorder="1"/>
    <xf numFmtId="3" fontId="13" fillId="0" borderId="7" xfId="0" applyNumberFormat="1" applyFont="1" applyBorder="1"/>
    <xf numFmtId="0" fontId="6" fillId="0" borderId="8" xfId="0" quotePrefix="1" applyFont="1" applyBorder="1" applyAlignment="1">
      <alignment horizontal="right"/>
    </xf>
    <xf numFmtId="0" fontId="6" fillId="0" borderId="8" xfId="0" applyFont="1" applyBorder="1" applyAlignment="1">
      <alignment wrapText="1"/>
    </xf>
    <xf numFmtId="3" fontId="13" fillId="0" borderId="8" xfId="0" applyNumberFormat="1" applyFont="1" applyBorder="1"/>
    <xf numFmtId="3" fontId="4" fillId="0" borderId="0" xfId="0" applyNumberFormat="1" applyFont="1"/>
    <xf numFmtId="0" fontId="3" fillId="0" borderId="8" xfId="0" applyFont="1" applyFill="1" applyBorder="1" applyAlignment="1">
      <alignment horizontal="right"/>
    </xf>
    <xf numFmtId="0" fontId="7" fillId="0" borderId="8" xfId="0" applyFont="1" applyBorder="1" applyAlignment="1">
      <alignment wrapText="1"/>
    </xf>
    <xf numFmtId="3" fontId="12" fillId="0" borderId="8" xfId="1" applyNumberFormat="1" applyFont="1" applyFill="1" applyBorder="1"/>
    <xf numFmtId="3" fontId="14" fillId="0" borderId="8" xfId="1" applyNumberFormat="1" applyFont="1" applyFill="1" applyBorder="1"/>
    <xf numFmtId="49" fontId="7" fillId="0" borderId="8" xfId="0" quotePrefix="1" applyNumberFormat="1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1" fontId="7" fillId="0" borderId="8" xfId="0" quotePrefix="1" applyNumberFormat="1" applyFont="1" applyBorder="1" applyAlignment="1">
      <alignment horizontal="right"/>
    </xf>
    <xf numFmtId="16" fontId="3" fillId="0" borderId="0" xfId="0" quotePrefix="1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3" fontId="12" fillId="0" borderId="0" xfId="1" applyNumberFormat="1" applyFont="1" applyFill="1" applyBorder="1"/>
    <xf numFmtId="3" fontId="12" fillId="0" borderId="0" xfId="0" applyNumberFormat="1" applyFont="1" applyFill="1" applyBorder="1"/>
    <xf numFmtId="3" fontId="12" fillId="0" borderId="0" xfId="0" applyNumberFormat="1" applyFont="1" applyBorder="1"/>
    <xf numFmtId="0" fontId="3" fillId="0" borderId="0" xfId="0" quotePrefix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16" fontId="3" fillId="0" borderId="0" xfId="0" quotePrefix="1" applyNumberFormat="1" applyFont="1" applyBorder="1" applyAlignment="1">
      <alignment horizontal="left"/>
    </xf>
    <xf numFmtId="0" fontId="12" fillId="0" borderId="0" xfId="0" applyFont="1" applyFill="1"/>
    <xf numFmtId="0" fontId="3" fillId="0" borderId="0" xfId="0" applyFont="1" applyFill="1" applyAlignment="1">
      <alignment horizontal="right"/>
    </xf>
    <xf numFmtId="3" fontId="4" fillId="0" borderId="1" xfId="0" applyNumberFormat="1" applyFont="1" applyBorder="1"/>
    <xf numFmtId="3" fontId="3" fillId="0" borderId="1" xfId="0" applyNumberFormat="1" applyFont="1" applyBorder="1"/>
    <xf numFmtId="0" fontId="3" fillId="0" borderId="0" xfId="0" quotePrefix="1" applyFont="1"/>
    <xf numFmtId="0" fontId="3" fillId="0" borderId="1" xfId="0" applyFont="1" applyBorder="1" applyAlignment="1">
      <alignment horizontal="center" vertical="center"/>
    </xf>
    <xf numFmtId="3" fontId="19" fillId="0" borderId="1" xfId="1" applyNumberFormat="1" applyFont="1" applyFill="1" applyBorder="1"/>
    <xf numFmtId="167" fontId="0" fillId="0" borderId="1" xfId="1" applyNumberFormat="1" applyFont="1" applyFill="1" applyBorder="1"/>
    <xf numFmtId="0" fontId="6" fillId="0" borderId="1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6" fillId="0" borderId="1" xfId="2" applyFont="1" applyBorder="1"/>
    <xf numFmtId="1" fontId="7" fillId="0" borderId="1" xfId="1" applyNumberFormat="1" applyFont="1" applyBorder="1" applyAlignment="1" applyProtection="1">
      <alignment horizontal="center"/>
      <protection locked="0"/>
    </xf>
    <xf numFmtId="1" fontId="7" fillId="0" borderId="1" xfId="2" applyNumberFormat="1" applyFont="1" applyBorder="1"/>
    <xf numFmtId="1" fontId="7" fillId="0" borderId="1" xfId="1" applyNumberFormat="1" applyFont="1" applyFill="1" applyBorder="1" applyAlignment="1" applyProtection="1">
      <alignment horizontal="center"/>
      <protection locked="0"/>
    </xf>
    <xf numFmtId="3" fontId="7" fillId="0" borderId="1" xfId="2" applyNumberFormat="1" applyFont="1" applyFill="1" applyBorder="1"/>
    <xf numFmtId="0" fontId="6" fillId="0" borderId="2" xfId="2" applyFont="1" applyFill="1" applyBorder="1"/>
    <xf numFmtId="0" fontId="21" fillId="0" borderId="0" xfId="0" applyFont="1"/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166" fontId="12" fillId="0" borderId="1" xfId="0" applyNumberFormat="1" applyFont="1" applyBorder="1" applyAlignment="1">
      <alignment horizontal="center" vertical="center" textRotation="90" wrapText="1"/>
    </xf>
    <xf numFmtId="0" fontId="22" fillId="0" borderId="0" xfId="0" applyFont="1"/>
    <xf numFmtId="0" fontId="2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3" fillId="0" borderId="0" xfId="0" applyFont="1"/>
    <xf numFmtId="0" fontId="24" fillId="0" borderId="1" xfId="0" quotePrefix="1" applyFont="1" applyFill="1" applyBorder="1" applyAlignment="1">
      <alignment horizontal="right"/>
    </xf>
    <xf numFmtId="3" fontId="4" fillId="0" borderId="1" xfId="0" applyNumberFormat="1" applyFont="1" applyFill="1" applyBorder="1"/>
    <xf numFmtId="0" fontId="23" fillId="0" borderId="1" xfId="0" quotePrefix="1" applyFont="1" applyFill="1" applyBorder="1" applyAlignment="1">
      <alignment horizontal="right"/>
    </xf>
    <xf numFmtId="3" fontId="3" fillId="0" borderId="1" xfId="0" applyNumberFormat="1" applyFont="1" applyFill="1" applyBorder="1"/>
    <xf numFmtId="0" fontId="3" fillId="0" borderId="1" xfId="0" applyFont="1" applyFill="1" applyBorder="1" applyAlignment="1">
      <alignment horizontal="left" wrapText="1"/>
    </xf>
    <xf numFmtId="0" fontId="25" fillId="0" borderId="0" xfId="0" applyFont="1"/>
    <xf numFmtId="0" fontId="18" fillId="0" borderId="0" xfId="0" applyFont="1"/>
    <xf numFmtId="0" fontId="3" fillId="0" borderId="0" xfId="0" applyFont="1" applyFill="1" applyBorder="1" applyAlignment="1">
      <alignment wrapText="1"/>
    </xf>
    <xf numFmtId="0" fontId="23" fillId="0" borderId="0" xfId="0" quotePrefix="1" applyFont="1" applyFill="1" applyBorder="1" applyAlignment="1">
      <alignment horizontal="right"/>
    </xf>
    <xf numFmtId="166" fontId="26" fillId="0" borderId="0" xfId="0" applyNumberFormat="1" applyFont="1" applyFill="1" applyBorder="1"/>
    <xf numFmtId="166" fontId="22" fillId="0" borderId="0" xfId="0" applyNumberFormat="1" applyFont="1" applyFill="1" applyBorder="1"/>
    <xf numFmtId="0" fontId="3" fillId="0" borderId="0" xfId="0" quotePrefix="1" applyFont="1" applyFill="1" applyBorder="1" applyAlignment="1">
      <alignment wrapText="1"/>
    </xf>
    <xf numFmtId="166" fontId="21" fillId="0" borderId="0" xfId="0" applyNumberFormat="1" applyFont="1"/>
    <xf numFmtId="166" fontId="0" fillId="0" borderId="0" xfId="0" applyNumberFormat="1"/>
    <xf numFmtId="0" fontId="0" fillId="0" borderId="0" xfId="0" applyFill="1"/>
    <xf numFmtId="0" fontId="0" fillId="0" borderId="0" xfId="0" applyBorder="1"/>
    <xf numFmtId="0" fontId="27" fillId="0" borderId="0" xfId="0" applyFont="1"/>
    <xf numFmtId="0" fontId="28" fillId="0" borderId="0" xfId="0" applyFont="1"/>
    <xf numFmtId="169" fontId="6" fillId="0" borderId="15" xfId="1" applyNumberFormat="1" applyFont="1" applyFill="1" applyBorder="1" applyAlignment="1">
      <alignment horizontal="center" textRotation="90" wrapText="1"/>
    </xf>
    <xf numFmtId="169" fontId="6" fillId="0" borderId="4" xfId="1" applyNumberFormat="1" applyFont="1" applyFill="1" applyBorder="1" applyAlignment="1">
      <alignment horizontal="center" textRotation="90" wrapText="1"/>
    </xf>
    <xf numFmtId="169" fontId="6" fillId="0" borderId="5" xfId="1" applyNumberFormat="1" applyFont="1" applyFill="1" applyBorder="1" applyAlignment="1">
      <alignment horizontal="center" textRotation="90" wrapText="1"/>
    </xf>
    <xf numFmtId="0" fontId="32" fillId="0" borderId="1" xfId="2" applyFont="1" applyFill="1" applyBorder="1" applyAlignment="1">
      <alignment horizontal="center" textRotation="90"/>
    </xf>
    <xf numFmtId="0" fontId="31" fillId="0" borderId="1" xfId="2" applyFont="1" applyFill="1" applyBorder="1" applyAlignment="1">
      <alignment horizontal="center"/>
    </xf>
    <xf numFmtId="0" fontId="31" fillId="0" borderId="12" xfId="2" applyFont="1" applyFill="1" applyBorder="1"/>
    <xf numFmtId="0" fontId="32" fillId="0" borderId="3" xfId="2" applyFont="1" applyFill="1" applyBorder="1"/>
    <xf numFmtId="0" fontId="20" fillId="0" borderId="1" xfId="0" applyFont="1" applyBorder="1"/>
    <xf numFmtId="3" fontId="4" fillId="0" borderId="1" xfId="0" quotePrefix="1" applyNumberFormat="1" applyFont="1" applyFill="1" applyBorder="1" applyAlignment="1">
      <alignment horizontal="right"/>
    </xf>
    <xf numFmtId="3" fontId="3" fillId="0" borderId="1" xfId="0" quotePrefix="1" applyNumberFormat="1" applyFont="1" applyFill="1" applyBorder="1" applyAlignment="1">
      <alignment horizontal="right"/>
    </xf>
    <xf numFmtId="0" fontId="28" fillId="0" borderId="0" xfId="0" applyFont="1" applyAlignment="1">
      <alignment wrapText="1"/>
    </xf>
    <xf numFmtId="0" fontId="31" fillId="0" borderId="1" xfId="0" applyFont="1" applyFill="1" applyBorder="1" applyAlignment="1">
      <alignment horizontal="right"/>
    </xf>
    <xf numFmtId="0" fontId="31" fillId="0" borderId="1" xfId="0" applyFont="1" applyFill="1" applyBorder="1" applyAlignment="1">
      <alignment wrapText="1"/>
    </xf>
    <xf numFmtId="0" fontId="31" fillId="0" borderId="1" xfId="0" applyFont="1" applyFill="1" applyBorder="1" applyAlignment="1">
      <alignment horizontal="center" wrapText="1"/>
    </xf>
    <xf numFmtId="168" fontId="6" fillId="0" borderId="1" xfId="1" applyNumberFormat="1" applyFont="1" applyFill="1" applyBorder="1" applyAlignment="1" applyProtection="1">
      <alignment horizontal="center" vertical="center" textRotation="90" wrapText="1"/>
      <protection locked="0"/>
    </xf>
    <xf numFmtId="168" fontId="6" fillId="0" borderId="3" xfId="1" applyNumberFormat="1" applyFont="1" applyFill="1" applyBorder="1" applyAlignment="1" applyProtection="1">
      <alignment horizontal="center" vertical="center" textRotation="90" wrapText="1"/>
    </xf>
    <xf numFmtId="168" fontId="6" fillId="0" borderId="3" xfId="1" applyNumberFormat="1" applyFont="1" applyFill="1" applyBorder="1" applyAlignment="1" applyProtection="1">
      <alignment horizontal="center" textRotation="90" wrapText="1"/>
    </xf>
    <xf numFmtId="168" fontId="6" fillId="0" borderId="1" xfId="1" applyNumberFormat="1" applyFont="1" applyBorder="1" applyAlignment="1" applyProtection="1">
      <alignment horizontal="center" vertical="center" textRotation="90" wrapText="1"/>
    </xf>
    <xf numFmtId="168" fontId="6" fillId="0" borderId="1" xfId="1" applyNumberFormat="1" applyFont="1" applyFill="1" applyBorder="1" applyAlignment="1" applyProtection="1">
      <alignment horizontal="center" textRotation="90" wrapText="1"/>
    </xf>
    <xf numFmtId="169" fontId="6" fillId="0" borderId="16" xfId="1" applyNumberFormat="1" applyFont="1" applyFill="1" applyBorder="1"/>
    <xf numFmtId="167" fontId="7" fillId="0" borderId="16" xfId="1" applyNumberFormat="1" applyFont="1" applyFill="1" applyBorder="1"/>
    <xf numFmtId="169" fontId="6" fillId="0" borderId="19" xfId="1" applyNumberFormat="1" applyFont="1" applyFill="1" applyBorder="1"/>
    <xf numFmtId="169" fontId="6" fillId="0" borderId="19" xfId="1" applyNumberFormat="1" applyFont="1" applyFill="1" applyBorder="1" applyAlignment="1">
      <alignment wrapText="1"/>
    </xf>
    <xf numFmtId="169" fontId="6" fillId="0" borderId="20" xfId="1" applyNumberFormat="1" applyFont="1" applyFill="1" applyBorder="1"/>
    <xf numFmtId="0" fontId="31" fillId="0" borderId="19" xfId="2" applyFont="1" applyFill="1" applyBorder="1"/>
    <xf numFmtId="3" fontId="7" fillId="0" borderId="5" xfId="2" applyNumberFormat="1" applyFont="1" applyFill="1" applyBorder="1"/>
    <xf numFmtId="0" fontId="6" fillId="0" borderId="1" xfId="2" applyFont="1" applyFill="1" applyBorder="1" applyAlignment="1">
      <alignment horizontal="center"/>
    </xf>
    <xf numFmtId="49" fontId="6" fillId="0" borderId="1" xfId="2" applyNumberFormat="1" applyFont="1" applyFill="1" applyBorder="1" applyAlignment="1">
      <alignment horizontal="center"/>
    </xf>
    <xf numFmtId="3" fontId="6" fillId="0" borderId="8" xfId="2" applyNumberFormat="1" applyFont="1" applyFill="1" applyBorder="1"/>
    <xf numFmtId="3" fontId="7" fillId="0" borderId="19" xfId="2" applyNumberFormat="1" applyFont="1" applyFill="1" applyBorder="1"/>
    <xf numFmtId="3" fontId="6" fillId="0" borderId="24" xfId="2" applyNumberFormat="1" applyFont="1" applyFill="1" applyBorder="1"/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/>
    <xf numFmtId="3" fontId="0" fillId="0" borderId="6" xfId="0" applyNumberFormat="1" applyBorder="1"/>
    <xf numFmtId="0" fontId="5" fillId="0" borderId="1" xfId="0" applyFont="1" applyFill="1" applyBorder="1"/>
    <xf numFmtId="0" fontId="3" fillId="0" borderId="1" xfId="0" applyFont="1" applyFill="1" applyBorder="1"/>
    <xf numFmtId="3" fontId="2" fillId="0" borderId="6" xfId="0" applyNumberFormat="1" applyFont="1" applyBorder="1"/>
    <xf numFmtId="0" fontId="4" fillId="0" borderId="3" xfId="0" applyFont="1" applyBorder="1"/>
    <xf numFmtId="0" fontId="5" fillId="0" borderId="3" xfId="0" applyFont="1" applyBorder="1"/>
    <xf numFmtId="0" fontId="3" fillId="0" borderId="3" xfId="0" applyFont="1" applyBorder="1"/>
    <xf numFmtId="16" fontId="5" fillId="0" borderId="1" xfId="0" quotePrefix="1" applyNumberFormat="1" applyFont="1" applyFill="1" applyBorder="1" applyAlignment="1">
      <alignment horizontal="right"/>
    </xf>
    <xf numFmtId="16" fontId="3" fillId="0" borderId="1" xfId="0" quotePrefix="1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" fillId="0" borderId="1" xfId="0" quotePrefix="1" applyFont="1" applyBorder="1" applyAlignment="1">
      <alignment horizontal="right"/>
    </xf>
    <xf numFmtId="3" fontId="0" fillId="0" borderId="1" xfId="0" applyNumberFormat="1" applyBorder="1" applyAlignment="1"/>
    <xf numFmtId="3" fontId="2" fillId="0" borderId="1" xfId="0" applyNumberFormat="1" applyFont="1" applyBorder="1" applyAlignment="1"/>
    <xf numFmtId="16" fontId="6" fillId="0" borderId="1" xfId="0" quotePrefix="1" applyNumberFormat="1" applyFont="1" applyBorder="1" applyAlignment="1">
      <alignment horizontal="right"/>
    </xf>
    <xf numFmtId="0" fontId="17" fillId="0" borderId="0" xfId="0" applyFont="1" applyAlignment="1">
      <alignment horizontal="center"/>
    </xf>
    <xf numFmtId="0" fontId="0" fillId="0" borderId="0" xfId="0"/>
    <xf numFmtId="0" fontId="33" fillId="0" borderId="0" xfId="0" applyFont="1"/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27" fillId="0" borderId="1" xfId="0" applyFont="1" applyBorder="1" applyAlignment="1">
      <alignment horizontal="left"/>
    </xf>
    <xf numFmtId="0" fontId="27" fillId="0" borderId="1" xfId="0" applyFont="1" applyBorder="1"/>
    <xf numFmtId="3" fontId="27" fillId="0" borderId="1" xfId="0" applyNumberFormat="1" applyFont="1" applyBorder="1"/>
    <xf numFmtId="0" fontId="28" fillId="0" borderId="1" xfId="0" applyFont="1" applyBorder="1" applyAlignment="1">
      <alignment wrapText="1"/>
    </xf>
    <xf numFmtId="0" fontId="28" fillId="0" borderId="1" xfId="0" applyFont="1" applyBorder="1"/>
    <xf numFmtId="0" fontId="28" fillId="0" borderId="1" xfId="0" quotePrefix="1" applyFont="1" applyBorder="1" applyAlignment="1">
      <alignment horizontal="left"/>
    </xf>
    <xf numFmtId="3" fontId="28" fillId="0" borderId="1" xfId="0" applyNumberFormat="1" applyFont="1" applyBorder="1"/>
    <xf numFmtId="0" fontId="27" fillId="0" borderId="1" xfId="0" quotePrefix="1" applyFont="1" applyBorder="1" applyAlignment="1">
      <alignment horizontal="left"/>
    </xf>
    <xf numFmtId="3" fontId="31" fillId="0" borderId="1" xfId="0" applyNumberFormat="1" applyFont="1" applyBorder="1"/>
    <xf numFmtId="0" fontId="28" fillId="0" borderId="1" xfId="0" applyFont="1" applyBorder="1" applyAlignment="1">
      <alignment horizontal="left"/>
    </xf>
    <xf numFmtId="0" fontId="34" fillId="0" borderId="0" xfId="0" applyFont="1"/>
    <xf numFmtId="0" fontId="3" fillId="0" borderId="7" xfId="0" quotePrefix="1" applyFont="1" applyFill="1" applyBorder="1" applyAlignment="1">
      <alignment horizontal="center"/>
    </xf>
    <xf numFmtId="3" fontId="12" fillId="0" borderId="7" xfId="0" applyNumberFormat="1" applyFont="1" applyFill="1" applyBorder="1" applyAlignment="1">
      <alignment horizontal="center"/>
    </xf>
    <xf numFmtId="3" fontId="12" fillId="0" borderId="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13" fillId="0" borderId="7" xfId="0" applyNumberFormat="1" applyFont="1" applyFill="1" applyBorder="1" applyAlignment="1">
      <alignment horizontal="right"/>
    </xf>
    <xf numFmtId="3" fontId="12" fillId="0" borderId="7" xfId="0" applyNumberFormat="1" applyFont="1" applyFill="1" applyBorder="1" applyAlignment="1">
      <alignment horizontal="right"/>
    </xf>
    <xf numFmtId="3" fontId="14" fillId="0" borderId="7" xfId="0" applyNumberFormat="1" applyFont="1" applyFill="1" applyBorder="1"/>
    <xf numFmtId="0" fontId="7" fillId="0" borderId="8" xfId="0" applyFont="1" applyBorder="1" applyAlignment="1">
      <alignment horizontal="left"/>
    </xf>
    <xf numFmtId="0" fontId="7" fillId="0" borderId="8" xfId="0" quotePrefix="1" applyFont="1" applyBorder="1" applyAlignment="1">
      <alignment horizontal="right"/>
    </xf>
    <xf numFmtId="0" fontId="6" fillId="0" borderId="8" xfId="0" applyFont="1" applyFill="1" applyBorder="1" applyAlignment="1">
      <alignment wrapText="1"/>
    </xf>
    <xf numFmtId="0" fontId="16" fillId="0" borderId="0" xfId="0" applyFont="1"/>
    <xf numFmtId="0" fontId="7" fillId="0" borderId="29" xfId="2" applyFont="1" applyFill="1" applyBorder="1"/>
    <xf numFmtId="0" fontId="6" fillId="0" borderId="15" xfId="2" applyFont="1" applyFill="1" applyBorder="1" applyAlignment="1">
      <alignment horizontal="right"/>
    </xf>
    <xf numFmtId="0" fontId="6" fillId="0" borderId="15" xfId="2" applyFont="1" applyFill="1" applyBorder="1" applyAlignment="1">
      <alignment wrapText="1"/>
    </xf>
    <xf numFmtId="3" fontId="14" fillId="0" borderId="30" xfId="2" applyNumberFormat="1" applyFont="1" applyFill="1" applyBorder="1"/>
    <xf numFmtId="0" fontId="7" fillId="0" borderId="12" xfId="2" quotePrefix="1" applyFont="1" applyFill="1" applyBorder="1" applyAlignment="1">
      <alignment horizontal="right"/>
    </xf>
    <xf numFmtId="0" fontId="6" fillId="0" borderId="0" xfId="2" applyFont="1" applyFill="1" applyBorder="1" applyAlignment="1">
      <alignment horizontal="right"/>
    </xf>
    <xf numFmtId="0" fontId="7" fillId="0" borderId="0" xfId="2" applyFont="1" applyBorder="1" applyAlignment="1">
      <alignment wrapText="1"/>
    </xf>
    <xf numFmtId="0" fontId="6" fillId="0" borderId="0" xfId="2" applyFont="1" applyFill="1" applyBorder="1" applyAlignment="1">
      <alignment wrapText="1"/>
    </xf>
    <xf numFmtId="3" fontId="36" fillId="0" borderId="13" xfId="2" applyNumberFormat="1" applyFont="1" applyFill="1" applyBorder="1"/>
    <xf numFmtId="0" fontId="6" fillId="0" borderId="12" xfId="2" quotePrefix="1" applyFont="1" applyFill="1" applyBorder="1" applyAlignment="1">
      <alignment horizontal="right"/>
    </xf>
    <xf numFmtId="0" fontId="6" fillId="0" borderId="0" xfId="2" applyFont="1" applyBorder="1" applyAlignment="1">
      <alignment wrapText="1"/>
    </xf>
    <xf numFmtId="3" fontId="37" fillId="0" borderId="13" xfId="2" applyNumberFormat="1" applyFont="1" applyFill="1" applyBorder="1"/>
    <xf numFmtId="0" fontId="7" fillId="0" borderId="31" xfId="2" applyFont="1" applyFill="1" applyBorder="1" applyAlignment="1">
      <alignment horizontal="left" vertical="center"/>
    </xf>
    <xf numFmtId="0" fontId="7" fillId="0" borderId="17" xfId="2" applyFont="1" applyFill="1" applyBorder="1" applyAlignment="1">
      <alignment vertical="center"/>
    </xf>
    <xf numFmtId="3" fontId="7" fillId="0" borderId="18" xfId="2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6" fillId="0" borderId="24" xfId="2" quotePrefix="1" applyFont="1" applyBorder="1" applyAlignment="1">
      <alignment horizontal="right"/>
    </xf>
    <xf numFmtId="14" fontId="6" fillId="0" borderId="8" xfId="2" quotePrefix="1" applyNumberFormat="1" applyFont="1" applyBorder="1" applyAlignment="1">
      <alignment horizontal="right"/>
    </xf>
    <xf numFmtId="0" fontId="6" fillId="0" borderId="8" xfId="2" applyFont="1" applyBorder="1" applyAlignment="1">
      <alignment wrapText="1"/>
    </xf>
    <xf numFmtId="3" fontId="38" fillId="0" borderId="0" xfId="0" applyNumberFormat="1" applyFont="1"/>
    <xf numFmtId="0" fontId="6" fillId="0" borderId="26" xfId="2" quotePrefix="1" applyFont="1" applyBorder="1" applyAlignment="1">
      <alignment horizontal="right"/>
    </xf>
    <xf numFmtId="14" fontId="6" fillId="0" borderId="27" xfId="2" quotePrefix="1" applyNumberFormat="1" applyFont="1" applyBorder="1" applyAlignment="1">
      <alignment horizontal="right"/>
    </xf>
    <xf numFmtId="0" fontId="6" fillId="0" borderId="27" xfId="2" applyFont="1" applyBorder="1" applyAlignment="1">
      <alignment wrapText="1"/>
    </xf>
    <xf numFmtId="0" fontId="7" fillId="0" borderId="31" xfId="2" applyFont="1" applyBorder="1" applyAlignment="1">
      <alignment horizontal="left" vertical="center"/>
    </xf>
    <xf numFmtId="0" fontId="7" fillId="0" borderId="17" xfId="2" applyFont="1" applyBorder="1" applyAlignment="1">
      <alignment vertical="center"/>
    </xf>
    <xf numFmtId="3" fontId="7" fillId="0" borderId="18" xfId="2" applyNumberFormat="1" applyFont="1" applyBorder="1" applyAlignment="1">
      <alignment vertical="center"/>
    </xf>
    <xf numFmtId="0" fontId="7" fillId="0" borderId="17" xfId="2" applyFont="1" applyBorder="1" applyAlignment="1">
      <alignment vertical="center" wrapText="1"/>
    </xf>
    <xf numFmtId="3" fontId="7" fillId="0" borderId="18" xfId="2" applyNumberFormat="1" applyFont="1" applyBorder="1" applyAlignment="1">
      <alignment vertical="center" wrapText="1"/>
    </xf>
    <xf numFmtId="16" fontId="6" fillId="0" borderId="0" xfId="2" quotePrefix="1" applyNumberFormat="1" applyFont="1" applyBorder="1" applyAlignment="1">
      <alignment horizontal="right"/>
    </xf>
    <xf numFmtId="0" fontId="6" fillId="0" borderId="0" xfId="2" applyFont="1" applyBorder="1" applyAlignment="1">
      <alignment horizontal="right"/>
    </xf>
    <xf numFmtId="3" fontId="13" fillId="0" borderId="0" xfId="3" applyNumberFormat="1" applyFont="1" applyFill="1" applyBorder="1"/>
    <xf numFmtId="16" fontId="6" fillId="0" borderId="0" xfId="2" quotePrefix="1" applyNumberFormat="1" applyFont="1" applyBorder="1" applyAlignment="1">
      <alignment horizontal="left"/>
    </xf>
    <xf numFmtId="0" fontId="6" fillId="0" borderId="0" xfId="2" applyFont="1" applyFill="1" applyAlignment="1">
      <alignment horizontal="left"/>
    </xf>
    <xf numFmtId="0" fontId="13" fillId="0" borderId="0" xfId="2" applyFont="1" applyFill="1"/>
    <xf numFmtId="0" fontId="6" fillId="0" borderId="0" xfId="2" applyFont="1"/>
    <xf numFmtId="3" fontId="13" fillId="0" borderId="25" xfId="2" applyNumberFormat="1" applyFont="1" applyFill="1" applyBorder="1"/>
    <xf numFmtId="3" fontId="13" fillId="0" borderId="28" xfId="2" applyNumberFormat="1" applyFont="1" applyFill="1" applyBorder="1"/>
    <xf numFmtId="3" fontId="13" fillId="0" borderId="28" xfId="2" applyNumberFormat="1" applyFont="1" applyBorder="1"/>
    <xf numFmtId="0" fontId="4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6" fillId="0" borderId="5" xfId="2" applyFont="1" applyFill="1" applyBorder="1" applyAlignment="1">
      <alignment horizontal="center"/>
    </xf>
    <xf numFmtId="3" fontId="7" fillId="0" borderId="32" xfId="2" applyNumberFormat="1" applyFont="1" applyFill="1" applyBorder="1"/>
    <xf numFmtId="3" fontId="7" fillId="0" borderId="33" xfId="2" applyNumberFormat="1" applyFont="1" applyFill="1" applyBorder="1"/>
    <xf numFmtId="0" fontId="27" fillId="0" borderId="0" xfId="0" applyFont="1" applyAlignment="1">
      <alignment horizontal="center"/>
    </xf>
    <xf numFmtId="167" fontId="7" fillId="0" borderId="1" xfId="1" applyNumberFormat="1" applyFont="1" applyFill="1" applyBorder="1"/>
    <xf numFmtId="1" fontId="31" fillId="0" borderId="32" xfId="1" applyNumberFormat="1" applyFont="1" applyFill="1" applyBorder="1" applyAlignment="1">
      <alignment horizontal="center" wrapText="1"/>
    </xf>
    <xf numFmtId="1" fontId="31" fillId="0" borderId="33" xfId="1" applyNumberFormat="1" applyFont="1" applyFill="1" applyBorder="1" applyAlignment="1">
      <alignment horizontal="center" wrapText="1"/>
    </xf>
    <xf numFmtId="1" fontId="31" fillId="0" borderId="33" xfId="1" applyNumberFormat="1" applyFont="1" applyFill="1" applyBorder="1" applyAlignment="1">
      <alignment horizontal="center"/>
    </xf>
    <xf numFmtId="1" fontId="31" fillId="0" borderId="34" xfId="1" applyNumberFormat="1" applyFont="1" applyFill="1" applyBorder="1" applyAlignment="1">
      <alignment horizontal="center"/>
    </xf>
    <xf numFmtId="0" fontId="0" fillId="0" borderId="0" xfId="0"/>
    <xf numFmtId="0" fontId="5" fillId="0" borderId="1" xfId="0" applyFont="1" applyFill="1" applyBorder="1" applyAlignment="1">
      <alignment wrapText="1"/>
    </xf>
    <xf numFmtId="0" fontId="0" fillId="0" borderId="0" xfId="0"/>
    <xf numFmtId="0" fontId="6" fillId="0" borderId="1" xfId="2" applyFont="1" applyFill="1" applyBorder="1" applyAlignment="1">
      <alignment horizontal="center" vertical="center" textRotation="90" wrapText="1"/>
    </xf>
    <xf numFmtId="3" fontId="6" fillId="0" borderId="1" xfId="2" applyNumberFormat="1" applyFont="1" applyFill="1" applyBorder="1" applyAlignment="1">
      <alignment horizontal="center" vertical="center" textRotation="90" wrapText="1"/>
    </xf>
    <xf numFmtId="0" fontId="7" fillId="0" borderId="1" xfId="2" applyFont="1" applyFill="1" applyBorder="1" applyAlignment="1">
      <alignment horizontal="center" wrapText="1"/>
    </xf>
    <xf numFmtId="3" fontId="7" fillId="0" borderId="1" xfId="2" applyNumberFormat="1" applyFont="1" applyFill="1" applyBorder="1" applyAlignment="1">
      <alignment horizontal="center" wrapText="1"/>
    </xf>
    <xf numFmtId="0" fontId="40" fillId="0" borderId="0" xfId="0" applyFont="1"/>
    <xf numFmtId="3" fontId="28" fillId="0" borderId="1" xfId="0" applyNumberFormat="1" applyFont="1" applyBorder="1" applyAlignment="1">
      <alignment horizontal="right" wrapText="1"/>
    </xf>
    <xf numFmtId="3" fontId="27" fillId="0" borderId="1" xfId="0" applyNumberFormat="1" applyFont="1" applyBorder="1" applyAlignment="1">
      <alignment horizontal="right" wrapText="1"/>
    </xf>
    <xf numFmtId="0" fontId="31" fillId="0" borderId="1" xfId="0" applyFont="1" applyBorder="1"/>
    <xf numFmtId="0" fontId="31" fillId="0" borderId="1" xfId="0" quotePrefix="1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5" fillId="0" borderId="8" xfId="0" applyFont="1" applyFill="1" applyBorder="1" applyAlignment="1">
      <alignment wrapText="1"/>
    </xf>
    <xf numFmtId="3" fontId="41" fillId="0" borderId="1" xfId="0" applyNumberFormat="1" applyFont="1" applyBorder="1"/>
    <xf numFmtId="3" fontId="12" fillId="0" borderId="8" xfId="0" applyNumberFormat="1" applyFont="1" applyBorder="1" applyAlignment="1">
      <alignment horizontal="right"/>
    </xf>
    <xf numFmtId="3" fontId="42" fillId="0" borderId="8" xfId="0" applyNumberFormat="1" applyFont="1" applyBorder="1"/>
    <xf numFmtId="0" fontId="43" fillId="0" borderId="8" xfId="0" applyFont="1" applyBorder="1" applyAlignment="1">
      <alignment horizontal="right"/>
    </xf>
    <xf numFmtId="0" fontId="43" fillId="0" borderId="8" xfId="0" applyFont="1" applyBorder="1" applyAlignment="1">
      <alignment wrapText="1"/>
    </xf>
    <xf numFmtId="0" fontId="31" fillId="0" borderId="1" xfId="2" applyFont="1" applyFill="1" applyBorder="1"/>
    <xf numFmtId="3" fontId="6" fillId="0" borderId="1" xfId="2" applyNumberFormat="1" applyFont="1" applyFill="1" applyBorder="1"/>
    <xf numFmtId="3" fontId="31" fillId="0" borderId="1" xfId="2" applyNumberFormat="1" applyFont="1" applyFill="1" applyBorder="1"/>
    <xf numFmtId="0" fontId="31" fillId="0" borderId="2" xfId="2" applyFont="1" applyFill="1" applyBorder="1"/>
    <xf numFmtId="3" fontId="7" fillId="0" borderId="2" xfId="2" applyNumberFormat="1" applyFont="1" applyFill="1" applyBorder="1"/>
    <xf numFmtId="3" fontId="6" fillId="0" borderId="2" xfId="2" applyNumberFormat="1" applyFont="1" applyFill="1" applyBorder="1"/>
    <xf numFmtId="0" fontId="31" fillId="0" borderId="6" xfId="2" applyFont="1" applyFill="1" applyBorder="1"/>
    <xf numFmtId="3" fontId="7" fillId="0" borderId="6" xfId="2" applyNumberFormat="1" applyFont="1" applyFill="1" applyBorder="1"/>
    <xf numFmtId="3" fontId="6" fillId="0" borderId="6" xfId="2" applyNumberFormat="1" applyFont="1" applyFill="1" applyBorder="1"/>
    <xf numFmtId="0" fontId="32" fillId="0" borderId="37" xfId="2" applyFont="1" applyFill="1" applyBorder="1"/>
    <xf numFmtId="3" fontId="7" fillId="0" borderId="37" xfId="2" applyNumberFormat="1" applyFont="1" applyFill="1" applyBorder="1"/>
    <xf numFmtId="0" fontId="32" fillId="0" borderId="37" xfId="2" applyFont="1" applyFill="1" applyBorder="1" applyAlignment="1">
      <alignment horizontal="right"/>
    </xf>
    <xf numFmtId="0" fontId="28" fillId="0" borderId="38" xfId="0" applyFont="1" applyFill="1" applyBorder="1" applyAlignment="1">
      <alignment horizontal="right"/>
    </xf>
    <xf numFmtId="3" fontId="7" fillId="0" borderId="38" xfId="2" applyNumberFormat="1" applyFont="1" applyFill="1" applyBorder="1"/>
    <xf numFmtId="0" fontId="28" fillId="0" borderId="1" xfId="0" applyFont="1" applyFill="1" applyBorder="1" applyAlignment="1">
      <alignment horizontal="right"/>
    </xf>
    <xf numFmtId="3" fontId="7" fillId="0" borderId="39" xfId="2" applyNumberFormat="1" applyFont="1" applyFill="1" applyBorder="1"/>
    <xf numFmtId="0" fontId="28" fillId="0" borderId="2" xfId="0" applyFont="1" applyFill="1" applyBorder="1" applyAlignment="1">
      <alignment horizontal="right" wrapText="1"/>
    </xf>
    <xf numFmtId="3" fontId="6" fillId="0" borderId="38" xfId="2" applyNumberFormat="1" applyFont="1" applyFill="1" applyBorder="1"/>
    <xf numFmtId="3" fontId="6" fillId="0" borderId="6" xfId="2" applyNumberFormat="1" applyFont="1" applyFill="1" applyBorder="1" applyAlignment="1">
      <alignment horizontal="right"/>
    </xf>
    <xf numFmtId="3" fontId="40" fillId="0" borderId="1" xfId="0" applyNumberFormat="1" applyFont="1" applyFill="1" applyBorder="1" applyAlignment="1">
      <alignment horizontal="right"/>
    </xf>
    <xf numFmtId="3" fontId="40" fillId="0" borderId="2" xfId="0" applyNumberFormat="1" applyFont="1" applyFill="1" applyBorder="1" applyAlignment="1">
      <alignment horizontal="right"/>
    </xf>
    <xf numFmtId="3" fontId="40" fillId="0" borderId="1" xfId="0" applyNumberFormat="1" applyFont="1" applyFill="1" applyBorder="1" applyAlignment="1">
      <alignment horizontal="center"/>
    </xf>
    <xf numFmtId="3" fontId="40" fillId="0" borderId="2" xfId="0" applyNumberFormat="1" applyFont="1" applyFill="1" applyBorder="1" applyAlignment="1">
      <alignment horizontal="center"/>
    </xf>
    <xf numFmtId="3" fontId="40" fillId="0" borderId="38" xfId="0" applyNumberFormat="1" applyFont="1" applyFill="1" applyBorder="1" applyAlignment="1">
      <alignment horizontal="center"/>
    </xf>
    <xf numFmtId="3" fontId="44" fillId="0" borderId="1" xfId="0" applyNumberFormat="1" applyFont="1" applyFill="1" applyBorder="1" applyAlignment="1">
      <alignment horizontal="center"/>
    </xf>
    <xf numFmtId="0" fontId="31" fillId="0" borderId="14" xfId="2" applyFont="1" applyFill="1" applyBorder="1"/>
    <xf numFmtId="3" fontId="6" fillId="0" borderId="2" xfId="2" applyNumberFormat="1" applyFont="1" applyFill="1" applyBorder="1" applyAlignment="1">
      <alignment horizontal="right"/>
    </xf>
    <xf numFmtId="3" fontId="31" fillId="0" borderId="6" xfId="2" applyNumberFormat="1" applyFont="1" applyFill="1" applyBorder="1"/>
    <xf numFmtId="3" fontId="31" fillId="0" borderId="2" xfId="2" applyNumberFormat="1" applyFont="1" applyFill="1" applyBorder="1"/>
    <xf numFmtId="0" fontId="32" fillId="0" borderId="37" xfId="2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0" borderId="0" xfId="2" applyFont="1" applyFill="1" applyAlignment="1">
      <alignment horizontal="left"/>
    </xf>
    <xf numFmtId="0" fontId="30" fillId="0" borderId="0" xfId="2" applyFont="1" applyFill="1" applyAlignment="1">
      <alignment horizontal="center" wrapText="1"/>
    </xf>
    <xf numFmtId="0" fontId="30" fillId="0" borderId="0" xfId="2" applyFont="1" applyFill="1" applyAlignment="1">
      <alignment horizontal="center"/>
    </xf>
    <xf numFmtId="0" fontId="6" fillId="0" borderId="2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wrapText="1"/>
    </xf>
    <xf numFmtId="0" fontId="6" fillId="0" borderId="6" xfId="2" applyFont="1" applyFill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169" fontId="7" fillId="0" borderId="2" xfId="1" applyNumberFormat="1" applyFont="1" applyFill="1" applyBorder="1" applyAlignment="1">
      <alignment horizontal="center" wrapText="1"/>
    </xf>
    <xf numFmtId="169" fontId="7" fillId="0" borderId="14" xfId="1" applyNumberFormat="1" applyFont="1" applyFill="1" applyBorder="1" applyAlignment="1">
      <alignment horizontal="center" wrapText="1"/>
    </xf>
    <xf numFmtId="169" fontId="7" fillId="0" borderId="6" xfId="1" applyNumberFormat="1" applyFont="1" applyFill="1" applyBorder="1" applyAlignment="1">
      <alignment horizontal="center" wrapText="1"/>
    </xf>
    <xf numFmtId="169" fontId="29" fillId="0" borderId="2" xfId="1" applyNumberFormat="1" applyFont="1" applyFill="1" applyBorder="1" applyAlignment="1">
      <alignment horizontal="center" wrapText="1"/>
    </xf>
    <xf numFmtId="169" fontId="30" fillId="0" borderId="6" xfId="1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/>
    <xf numFmtId="0" fontId="27" fillId="0" borderId="3" xfId="0" applyFont="1" applyBorder="1" applyAlignment="1">
      <alignment wrapText="1"/>
    </xf>
    <xf numFmtId="0" fontId="27" fillId="0" borderId="5" xfId="0" applyFont="1" applyBorder="1" applyAlignment="1">
      <alignment wrapText="1"/>
    </xf>
    <xf numFmtId="0" fontId="27" fillId="0" borderId="1" xfId="0" applyFont="1" applyBorder="1" applyAlignment="1">
      <alignment wrapText="1"/>
    </xf>
    <xf numFmtId="0" fontId="27" fillId="0" borderId="3" xfId="0" applyFont="1" applyBorder="1" applyAlignment="1">
      <alignment horizontal="left" wrapText="1"/>
    </xf>
    <xf numFmtId="0" fontId="8" fillId="0" borderId="5" xfId="0" applyFont="1" applyBorder="1" applyAlignment="1">
      <alignment horizontal="left"/>
    </xf>
    <xf numFmtId="167" fontId="14" fillId="0" borderId="35" xfId="1" applyNumberFormat="1" applyFont="1" applyFill="1" applyBorder="1"/>
    <xf numFmtId="167" fontId="14" fillId="0" borderId="36" xfId="1" applyNumberFormat="1" applyFont="1" applyFill="1" applyBorder="1"/>
    <xf numFmtId="167" fontId="14" fillId="0" borderId="34" xfId="1" applyNumberFormat="1" applyFont="1" applyFill="1" applyBorder="1"/>
    <xf numFmtId="3" fontId="14" fillId="0" borderId="21" xfId="5" applyNumberFormat="1" applyFont="1" applyFill="1" applyBorder="1"/>
    <xf numFmtId="3" fontId="13" fillId="0" borderId="22" xfId="1" applyNumberFormat="1" applyFont="1" applyFill="1" applyBorder="1"/>
    <xf numFmtId="3" fontId="13" fillId="0" borderId="22" xfId="5" applyNumberFormat="1" applyFont="1" applyFill="1" applyBorder="1"/>
    <xf numFmtId="3" fontId="13" fillId="0" borderId="23" xfId="5" applyNumberFormat="1" applyFont="1" applyFill="1" applyBorder="1"/>
    <xf numFmtId="3" fontId="14" fillId="0" borderId="24" xfId="5" applyNumberFormat="1" applyFont="1" applyFill="1" applyBorder="1"/>
    <xf numFmtId="3" fontId="13" fillId="0" borderId="8" xfId="1" applyNumberFormat="1" applyFont="1" applyFill="1" applyBorder="1"/>
    <xf numFmtId="3" fontId="13" fillId="0" borderId="25" xfId="1" applyNumberFormat="1" applyFont="1" applyFill="1" applyBorder="1"/>
    <xf numFmtId="3" fontId="13" fillId="0" borderId="8" xfId="7" applyNumberFormat="1" applyFont="1" applyFill="1" applyBorder="1"/>
    <xf numFmtId="3" fontId="13" fillId="0" borderId="25" xfId="7" applyNumberFormat="1" applyFont="1" applyFill="1" applyBorder="1"/>
    <xf numFmtId="3" fontId="13" fillId="0" borderId="24" xfId="5" applyNumberFormat="1" applyFont="1" applyFill="1" applyBorder="1"/>
    <xf numFmtId="3" fontId="13" fillId="0" borderId="26" xfId="5" applyNumberFormat="1" applyFont="1" applyFill="1" applyBorder="1"/>
    <xf numFmtId="3" fontId="13" fillId="0" borderId="27" xfId="5" applyNumberFormat="1" applyFont="1" applyFill="1" applyBorder="1"/>
    <xf numFmtId="3" fontId="13" fillId="0" borderId="28" xfId="5" applyNumberFormat="1" applyFont="1" applyFill="1" applyBorder="1"/>
    <xf numFmtId="3" fontId="28" fillId="0" borderId="1" xfId="0" applyNumberFormat="1" applyFont="1" applyFill="1" applyBorder="1" applyAlignment="1">
      <alignment horizontal="center"/>
    </xf>
    <xf numFmtId="3" fontId="28" fillId="0" borderId="2" xfId="0" applyNumberFormat="1" applyFont="1" applyFill="1" applyBorder="1" applyAlignment="1">
      <alignment horizontal="center"/>
    </xf>
    <xf numFmtId="0" fontId="7" fillId="0" borderId="37" xfId="2" applyFont="1" applyFill="1" applyBorder="1"/>
    <xf numFmtId="3" fontId="28" fillId="0" borderId="6" xfId="0" applyNumberFormat="1" applyFont="1" applyFill="1" applyBorder="1" applyAlignment="1">
      <alignment horizontal="center"/>
    </xf>
    <xf numFmtId="0" fontId="7" fillId="0" borderId="40" xfId="2" applyFont="1" applyFill="1" applyBorder="1"/>
    <xf numFmtId="3" fontId="28" fillId="0" borderId="38" xfId="0" applyNumberFormat="1" applyFont="1" applyFill="1" applyBorder="1" applyAlignment="1">
      <alignment horizontal="center"/>
    </xf>
    <xf numFmtId="3" fontId="28" fillId="0" borderId="39" xfId="0" applyNumberFormat="1" applyFont="1" applyFill="1" applyBorder="1" applyAlignment="1">
      <alignment horizontal="center"/>
    </xf>
    <xf numFmtId="3" fontId="6" fillId="0" borderId="41" xfId="2" applyNumberFormat="1" applyFont="1" applyFill="1" applyBorder="1" applyAlignment="1">
      <alignment horizontal="right"/>
    </xf>
    <xf numFmtId="3" fontId="6" fillId="0" borderId="38" xfId="2" applyNumberFormat="1" applyFont="1" applyFill="1" applyBorder="1" applyAlignment="1">
      <alignment horizontal="right"/>
    </xf>
    <xf numFmtId="3" fontId="6" fillId="0" borderId="39" xfId="2" applyNumberFormat="1" applyFont="1" applyFill="1" applyBorder="1" applyAlignment="1">
      <alignment horizontal="right"/>
    </xf>
    <xf numFmtId="166" fontId="6" fillId="0" borderId="39" xfId="2" applyNumberFormat="1" applyFont="1" applyFill="1" applyBorder="1" applyAlignment="1">
      <alignment horizontal="right"/>
    </xf>
    <xf numFmtId="3" fontId="6" fillId="2" borderId="39" xfId="2" applyNumberFormat="1" applyFont="1" applyFill="1" applyBorder="1" applyAlignment="1">
      <alignment horizontal="right"/>
    </xf>
    <xf numFmtId="0" fontId="6" fillId="0" borderId="1" xfId="2" applyFont="1" applyFill="1" applyBorder="1"/>
    <xf numFmtId="0" fontId="6" fillId="0" borderId="39" xfId="2" applyFont="1" applyFill="1" applyBorder="1"/>
    <xf numFmtId="0" fontId="6" fillId="0" borderId="38" xfId="2" applyFont="1" applyFill="1" applyBorder="1"/>
    <xf numFmtId="3" fontId="6" fillId="2" borderId="38" xfId="2" applyNumberFormat="1" applyFont="1" applyFill="1" applyBorder="1" applyAlignment="1">
      <alignment horizontal="right"/>
    </xf>
    <xf numFmtId="3" fontId="6" fillId="2" borderId="2" xfId="2" applyNumberFormat="1" applyFont="1" applyFill="1" applyBorder="1" applyAlignment="1">
      <alignment horizontal="right"/>
    </xf>
    <xf numFmtId="3" fontId="39" fillId="2" borderId="2" xfId="2" applyNumberFormat="1" applyFont="1" applyFill="1" applyBorder="1" applyAlignment="1">
      <alignment horizontal="right"/>
    </xf>
    <xf numFmtId="3" fontId="6" fillId="0" borderId="39" xfId="2" applyNumberFormat="1" applyFont="1" applyFill="1" applyBorder="1"/>
    <xf numFmtId="3" fontId="6" fillId="0" borderId="40" xfId="2" applyNumberFormat="1" applyFont="1" applyFill="1" applyBorder="1"/>
    <xf numFmtId="3" fontId="6" fillId="0" borderId="37" xfId="2" applyNumberFormat="1" applyFont="1" applyFill="1" applyBorder="1"/>
    <xf numFmtId="166" fontId="15" fillId="0" borderId="38" xfId="2" applyNumberFormat="1" applyFont="1" applyBorder="1"/>
    <xf numFmtId="3" fontId="15" fillId="0" borderId="39" xfId="2" applyNumberFormat="1" applyFont="1" applyBorder="1"/>
    <xf numFmtId="166" fontId="15" fillId="0" borderId="39" xfId="2" applyNumberFormat="1" applyFont="1" applyBorder="1"/>
  </cellXfs>
  <cellStyles count="8">
    <cellStyle name="Comma" xfId="1" builtinId="3"/>
    <cellStyle name="Comma 2" xfId="3"/>
    <cellStyle name="Comma 2 2" xfId="7"/>
    <cellStyle name="Comma 3" xfId="4"/>
    <cellStyle name="Comma 4" xfId="5"/>
    <cellStyle name="Comma 5" xfId="6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3"/>
  <sheetViews>
    <sheetView tabSelected="1" zoomScaleNormal="100" workbookViewId="0">
      <selection activeCell="D341" sqref="D341"/>
    </sheetView>
  </sheetViews>
  <sheetFormatPr defaultRowHeight="15"/>
  <cols>
    <col min="1" max="1" width="7" customWidth="1"/>
    <col min="2" max="2" width="6.5703125" bestFit="1" customWidth="1"/>
    <col min="3" max="3" width="28.28515625" style="1" customWidth="1"/>
    <col min="4" max="4" width="13.140625" bestFit="1" customWidth="1"/>
    <col min="5" max="9" width="9.85546875" bestFit="1" customWidth="1"/>
    <col min="10" max="10" width="10.85546875" bestFit="1" customWidth="1"/>
  </cols>
  <sheetData>
    <row r="1" spans="1:10">
      <c r="A1" s="313" t="s">
        <v>571</v>
      </c>
      <c r="B1" s="313"/>
      <c r="C1" s="313"/>
      <c r="D1" s="313"/>
      <c r="E1" s="313"/>
      <c r="F1" s="313"/>
      <c r="G1" s="313"/>
      <c r="H1" s="313"/>
      <c r="I1" s="313"/>
      <c r="J1" s="313"/>
    </row>
    <row r="2" spans="1:10">
      <c r="A2" s="313" t="s">
        <v>200</v>
      </c>
      <c r="B2" s="313"/>
      <c r="C2" s="313"/>
      <c r="D2" s="313"/>
      <c r="E2" s="313"/>
      <c r="F2" s="313"/>
      <c r="G2" s="313"/>
      <c r="H2" s="313"/>
      <c r="I2" s="313"/>
      <c r="J2" s="313"/>
    </row>
    <row r="3" spans="1:10">
      <c r="A3" s="132"/>
      <c r="B3" s="132"/>
      <c r="C3" s="143"/>
      <c r="D3" s="132"/>
      <c r="E3" s="132"/>
      <c r="F3" s="132"/>
      <c r="G3" s="132"/>
      <c r="H3" s="132"/>
      <c r="I3" s="132"/>
      <c r="J3" s="132"/>
    </row>
    <row r="4" spans="1:10">
      <c r="A4" s="144"/>
      <c r="B4" s="144"/>
      <c r="C4" s="145"/>
      <c r="D4" s="312" t="s">
        <v>196</v>
      </c>
      <c r="E4" s="312"/>
      <c r="F4" s="312"/>
      <c r="G4" s="312" t="s">
        <v>197</v>
      </c>
      <c r="H4" s="312"/>
      <c r="I4" s="312"/>
      <c r="J4" s="311" t="s">
        <v>426</v>
      </c>
    </row>
    <row r="5" spans="1:10" ht="30">
      <c r="A5" s="314" t="s">
        <v>0</v>
      </c>
      <c r="B5" s="314"/>
      <c r="C5" s="146" t="s">
        <v>1</v>
      </c>
      <c r="D5" s="164" t="s">
        <v>193</v>
      </c>
      <c r="E5" s="164" t="s">
        <v>194</v>
      </c>
      <c r="F5" s="164" t="s">
        <v>195</v>
      </c>
      <c r="G5" s="165" t="s">
        <v>199</v>
      </c>
      <c r="H5" s="165" t="s">
        <v>198</v>
      </c>
      <c r="I5" s="164" t="s">
        <v>195</v>
      </c>
      <c r="J5" s="312"/>
    </row>
    <row r="6" spans="1:10">
      <c r="A6" s="5" t="s">
        <v>2</v>
      </c>
      <c r="B6" s="6"/>
      <c r="C6" s="27"/>
      <c r="D6" s="28">
        <f>SUM(D7:D10)</f>
        <v>72385708</v>
      </c>
      <c r="E6" s="28">
        <f>SUM(E7:E10)</f>
        <v>26692905</v>
      </c>
      <c r="F6" s="28">
        <f>SUM(D6:E6)</f>
        <v>99078613</v>
      </c>
      <c r="G6" s="28">
        <f>SUM(G7:G10)</f>
        <v>4933832</v>
      </c>
      <c r="H6" s="28">
        <f>SUM(H7:H10)</f>
        <v>2226045</v>
      </c>
      <c r="I6" s="28">
        <f>SUM(G6:H6)</f>
        <v>7159877</v>
      </c>
      <c r="J6" s="28">
        <f>I6+F6</f>
        <v>106238490</v>
      </c>
    </row>
    <row r="7" spans="1:10">
      <c r="A7" s="9"/>
      <c r="B7" s="10">
        <v>50</v>
      </c>
      <c r="C7" s="11" t="s">
        <v>3</v>
      </c>
      <c r="D7" s="7">
        <f>SUMIF($B14:$B1068,$B7,D14:D1068)</f>
        <v>29710384</v>
      </c>
      <c r="E7" s="7">
        <f>SUMIF($B14:$B1068,$B7,E14:E1068)</f>
        <v>20051791</v>
      </c>
      <c r="F7" s="7">
        <f>SUMIF($B14:$B1068,$B7,F14:F1068)</f>
        <v>49762175</v>
      </c>
      <c r="G7" s="7">
        <f>SUMIF($B14:$B1068,$B7,G14:G1068)</f>
        <v>1357242</v>
      </c>
      <c r="H7" s="7">
        <f>SUMIF($B14:$B1068,$B7,H14:H1068)</f>
        <v>158640</v>
      </c>
      <c r="I7" s="7">
        <f>SUM(G7:H7)</f>
        <v>1515882</v>
      </c>
      <c r="J7" s="7">
        <f t="shared" ref="J7:J26" si="0">I7+F7</f>
        <v>51278057</v>
      </c>
    </row>
    <row r="8" spans="1:10">
      <c r="A8" s="9"/>
      <c r="B8" s="10">
        <v>55</v>
      </c>
      <c r="C8" s="11" t="s">
        <v>4</v>
      </c>
      <c r="D8" s="7">
        <f>SUMIF($B15:$B1069,$B8,D15:D1069)</f>
        <v>30718874</v>
      </c>
      <c r="E8" s="7">
        <f>SUMIF($B15:$B1069,$B8,E15:E1069)</f>
        <v>3883626</v>
      </c>
      <c r="F8" s="7">
        <f>SUMIF($B15:$B1069,$B8,F15:F1069)</f>
        <v>35647134</v>
      </c>
      <c r="G8" s="7">
        <f>SUMIF($B15:$B1069,$B8,G15:G1069)</f>
        <v>3575590</v>
      </c>
      <c r="H8" s="7">
        <f>SUMIF($B15:$B1069,$B8,H15:H1069)</f>
        <v>1705565</v>
      </c>
      <c r="I8" s="7">
        <f t="shared" ref="I8:I26" si="1">SUM(G8:H8)</f>
        <v>5281155</v>
      </c>
      <c r="J8" s="7">
        <f t="shared" si="0"/>
        <v>40928289</v>
      </c>
    </row>
    <row r="9" spans="1:10">
      <c r="A9" s="9"/>
      <c r="B9" s="10">
        <v>6</v>
      </c>
      <c r="C9" s="11" t="s">
        <v>5</v>
      </c>
      <c r="D9" s="7">
        <f>SUMIF($B16:$B1070,$B9,D16:D1070)</f>
        <v>618082</v>
      </c>
      <c r="E9" s="7">
        <f>SUMIF($B16:$B1070,$B9,E16:E1070)</f>
        <v>0</v>
      </c>
      <c r="F9" s="7">
        <f>SUMIF($B16:$B1070,$B9,F16:F1070)</f>
        <v>618082</v>
      </c>
      <c r="G9" s="7">
        <f>SUMIF($B16:$B1070,$B9,G16:G1070)</f>
        <v>0</v>
      </c>
      <c r="H9" s="7">
        <f>SUMIF($B16:$B1070,$B9,H16:H1070)</f>
        <v>206000</v>
      </c>
      <c r="I9" s="7">
        <f t="shared" si="1"/>
        <v>206000</v>
      </c>
      <c r="J9" s="7">
        <f t="shared" si="0"/>
        <v>824082</v>
      </c>
    </row>
    <row r="10" spans="1:10">
      <c r="A10" s="9"/>
      <c r="B10" s="10">
        <v>4</v>
      </c>
      <c r="C10" s="11" t="s">
        <v>509</v>
      </c>
      <c r="D10" s="7">
        <f>SUMIF($B17:$B1071,$B10,D17:D1071)</f>
        <v>11338368</v>
      </c>
      <c r="E10" s="7">
        <f>SUMIF($B17:$B1071,$B10,E17:E1071)</f>
        <v>2757488</v>
      </c>
      <c r="F10" s="7">
        <f>SUMIF($B17:$B1071,$B10,F17:F1071)</f>
        <v>14095856</v>
      </c>
      <c r="G10" s="7">
        <f>SUMIF($B17:$B1071,$B10,G17:G1071)</f>
        <v>1000</v>
      </c>
      <c r="H10" s="7">
        <f>SUMIF($B17:$B1071,$B10,H17:H1071)</f>
        <v>155840</v>
      </c>
      <c r="I10" s="7">
        <f t="shared" si="1"/>
        <v>156840</v>
      </c>
      <c r="J10" s="7">
        <f t="shared" si="0"/>
        <v>14252696</v>
      </c>
    </row>
    <row r="11" spans="1:10">
      <c r="A11" s="12" t="s">
        <v>6</v>
      </c>
      <c r="B11" s="13"/>
      <c r="C11" s="25"/>
      <c r="D11" s="29">
        <f>D12</f>
        <v>337412</v>
      </c>
      <c r="E11" s="29">
        <f t="shared" ref="E11:I11" si="2">E12</f>
        <v>0</v>
      </c>
      <c r="F11" s="29">
        <f t="shared" ref="F11:F26" si="3">SUM(D11:E11)</f>
        <v>337412</v>
      </c>
      <c r="G11" s="29">
        <f t="shared" si="2"/>
        <v>0</v>
      </c>
      <c r="H11" s="29">
        <f t="shared" si="2"/>
        <v>0</v>
      </c>
      <c r="I11" s="29">
        <f t="shared" si="2"/>
        <v>0</v>
      </c>
      <c r="J11" s="29">
        <f t="shared" si="0"/>
        <v>337412</v>
      </c>
    </row>
    <row r="12" spans="1:10">
      <c r="A12" s="14" t="s">
        <v>7</v>
      </c>
      <c r="B12" s="14"/>
      <c r="C12" s="25" t="s">
        <v>8</v>
      </c>
      <c r="D12" s="29">
        <f>SUM(D13)</f>
        <v>337412</v>
      </c>
      <c r="E12" s="29">
        <f t="shared" ref="E12:I12" si="4">SUM(E13)</f>
        <v>0</v>
      </c>
      <c r="F12" s="29">
        <f t="shared" si="3"/>
        <v>337412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0"/>
        <v>337412</v>
      </c>
    </row>
    <row r="13" spans="1:10">
      <c r="A13" s="15" t="s">
        <v>9</v>
      </c>
      <c r="B13" s="16"/>
      <c r="C13" s="26" t="s">
        <v>10</v>
      </c>
      <c r="D13" s="7">
        <f>SUM(D14,D20)</f>
        <v>337412</v>
      </c>
      <c r="E13" s="7">
        <f>SUM(E14,E20)</f>
        <v>0</v>
      </c>
      <c r="F13" s="7">
        <f t="shared" si="3"/>
        <v>337412</v>
      </c>
      <c r="G13" s="7">
        <f>SUM(G14,G20)</f>
        <v>0</v>
      </c>
      <c r="H13" s="7">
        <f>SUM(H14,H20)</f>
        <v>0</v>
      </c>
      <c r="I13" s="7">
        <f>SUM(I14,I20)</f>
        <v>0</v>
      </c>
      <c r="J13" s="7">
        <f t="shared" si="0"/>
        <v>337412</v>
      </c>
    </row>
    <row r="14" spans="1:10">
      <c r="A14" s="15"/>
      <c r="B14" s="10">
        <v>50</v>
      </c>
      <c r="C14" s="11" t="s">
        <v>3</v>
      </c>
      <c r="D14" s="7">
        <f>SUM(D15:D19)</f>
        <v>312057</v>
      </c>
      <c r="E14" s="7">
        <f t="shared" ref="E14:I14" si="5">SUM(E15:E19)</f>
        <v>0</v>
      </c>
      <c r="F14" s="7">
        <f t="shared" si="3"/>
        <v>312057</v>
      </c>
      <c r="G14" s="7">
        <f t="shared" si="5"/>
        <v>0</v>
      </c>
      <c r="H14" s="7">
        <f t="shared" si="5"/>
        <v>0</v>
      </c>
      <c r="I14" s="7">
        <f t="shared" si="5"/>
        <v>0</v>
      </c>
      <c r="J14" s="7">
        <f t="shared" si="0"/>
        <v>312057</v>
      </c>
    </row>
    <row r="15" spans="1:10" ht="26.25">
      <c r="A15" s="15"/>
      <c r="B15" s="9">
        <v>5000</v>
      </c>
      <c r="C15" s="11" t="s">
        <v>11</v>
      </c>
      <c r="D15" s="7">
        <v>164664</v>
      </c>
      <c r="E15" s="7"/>
      <c r="F15" s="7">
        <f t="shared" si="3"/>
        <v>164664</v>
      </c>
      <c r="G15" s="7"/>
      <c r="H15" s="7"/>
      <c r="I15" s="7">
        <f t="shared" si="1"/>
        <v>0</v>
      </c>
      <c r="J15" s="7">
        <f t="shared" si="0"/>
        <v>164664</v>
      </c>
    </row>
    <row r="16" spans="1:10" ht="26.25">
      <c r="A16" s="15"/>
      <c r="B16" s="9">
        <v>5001</v>
      </c>
      <c r="C16" s="11" t="s">
        <v>12</v>
      </c>
      <c r="D16" s="7">
        <v>20903</v>
      </c>
      <c r="E16" s="7"/>
      <c r="F16" s="7">
        <f t="shared" si="3"/>
        <v>20903</v>
      </c>
      <c r="G16" s="7"/>
      <c r="H16" s="7"/>
      <c r="I16" s="7">
        <f t="shared" si="1"/>
        <v>0</v>
      </c>
      <c r="J16" s="7">
        <f t="shared" si="0"/>
        <v>20903</v>
      </c>
    </row>
    <row r="17" spans="1:10">
      <c r="A17" s="15"/>
      <c r="B17" s="9">
        <v>5002</v>
      </c>
      <c r="C17" s="8" t="s">
        <v>13</v>
      </c>
      <c r="D17" s="7">
        <v>47672</v>
      </c>
      <c r="E17" s="7"/>
      <c r="F17" s="7">
        <f t="shared" si="3"/>
        <v>47672</v>
      </c>
      <c r="G17" s="7"/>
      <c r="H17" s="7"/>
      <c r="I17" s="7"/>
      <c r="J17" s="7"/>
    </row>
    <row r="18" spans="1:10">
      <c r="A18" s="15"/>
      <c r="B18" s="9">
        <v>505</v>
      </c>
      <c r="C18" s="11" t="s">
        <v>16</v>
      </c>
      <c r="D18" s="7">
        <v>760</v>
      </c>
      <c r="E18" s="7"/>
      <c r="F18" s="7">
        <f t="shared" si="3"/>
        <v>760</v>
      </c>
      <c r="G18" s="7"/>
      <c r="H18" s="7"/>
      <c r="I18" s="7">
        <f t="shared" si="1"/>
        <v>0</v>
      </c>
      <c r="J18" s="7">
        <f t="shared" si="0"/>
        <v>760</v>
      </c>
    </row>
    <row r="19" spans="1:10" ht="26.25">
      <c r="A19" s="15"/>
      <c r="B19" s="9">
        <v>506</v>
      </c>
      <c r="C19" s="11" t="s">
        <v>17</v>
      </c>
      <c r="D19" s="7">
        <v>78058</v>
      </c>
      <c r="E19" s="7"/>
      <c r="F19" s="7">
        <f t="shared" si="3"/>
        <v>78058</v>
      </c>
      <c r="G19" s="7"/>
      <c r="H19" s="7"/>
      <c r="I19" s="7">
        <f t="shared" si="1"/>
        <v>0</v>
      </c>
      <c r="J19" s="7">
        <f t="shared" si="0"/>
        <v>78058</v>
      </c>
    </row>
    <row r="20" spans="1:10">
      <c r="A20" s="15"/>
      <c r="B20" s="10">
        <v>55</v>
      </c>
      <c r="C20" s="11" t="s">
        <v>4</v>
      </c>
      <c r="D20" s="7">
        <f>SUM(D21:D26)</f>
        <v>25355</v>
      </c>
      <c r="E20" s="7">
        <f t="shared" ref="E20:H20" si="6">SUM(E21:E26)</f>
        <v>0</v>
      </c>
      <c r="F20" s="7">
        <f t="shared" si="3"/>
        <v>25355</v>
      </c>
      <c r="G20" s="7">
        <f t="shared" si="6"/>
        <v>0</v>
      </c>
      <c r="H20" s="7">
        <f t="shared" si="6"/>
        <v>0</v>
      </c>
      <c r="I20" s="7">
        <f t="shared" si="1"/>
        <v>0</v>
      </c>
      <c r="J20" s="7">
        <f t="shared" si="0"/>
        <v>25355</v>
      </c>
    </row>
    <row r="21" spans="1:10">
      <c r="A21" s="15"/>
      <c r="B21" s="9">
        <v>5500</v>
      </c>
      <c r="C21" s="11" t="s">
        <v>18</v>
      </c>
      <c r="D21" s="7">
        <v>6700</v>
      </c>
      <c r="E21" s="7"/>
      <c r="F21" s="7">
        <f t="shared" si="3"/>
        <v>6700</v>
      </c>
      <c r="G21" s="7"/>
      <c r="H21" s="7"/>
      <c r="I21" s="7">
        <f t="shared" si="1"/>
        <v>0</v>
      </c>
      <c r="J21" s="7">
        <f t="shared" si="0"/>
        <v>6700</v>
      </c>
    </row>
    <row r="22" spans="1:10">
      <c r="A22" s="15"/>
      <c r="B22" s="9">
        <v>5503</v>
      </c>
      <c r="C22" s="11" t="s">
        <v>20</v>
      </c>
      <c r="D22" s="7">
        <v>10000</v>
      </c>
      <c r="E22" s="7"/>
      <c r="F22" s="7">
        <f t="shared" si="3"/>
        <v>10000</v>
      </c>
      <c r="G22" s="7"/>
      <c r="H22" s="7"/>
      <c r="I22" s="7">
        <f t="shared" si="1"/>
        <v>0</v>
      </c>
      <c r="J22" s="7">
        <f t="shared" si="0"/>
        <v>10000</v>
      </c>
    </row>
    <row r="23" spans="1:10">
      <c r="A23" s="15"/>
      <c r="B23" s="9">
        <v>5504</v>
      </c>
      <c r="C23" s="11" t="s">
        <v>21</v>
      </c>
      <c r="D23" s="7">
        <v>4305</v>
      </c>
      <c r="E23" s="7"/>
      <c r="F23" s="7">
        <f t="shared" si="3"/>
        <v>4305</v>
      </c>
      <c r="G23" s="7"/>
      <c r="H23" s="7"/>
      <c r="I23" s="7">
        <f t="shared" si="1"/>
        <v>0</v>
      </c>
      <c r="J23" s="7">
        <f t="shared" si="0"/>
        <v>4305</v>
      </c>
    </row>
    <row r="24" spans="1:10" ht="26.25">
      <c r="A24" s="15"/>
      <c r="B24" s="9">
        <v>5511</v>
      </c>
      <c r="C24" s="11" t="s">
        <v>22</v>
      </c>
      <c r="D24" s="7">
        <v>3100</v>
      </c>
      <c r="E24" s="7"/>
      <c r="F24" s="7">
        <f t="shared" si="3"/>
        <v>3100</v>
      </c>
      <c r="G24" s="7"/>
      <c r="H24" s="7"/>
      <c r="I24" s="7">
        <f t="shared" si="1"/>
        <v>0</v>
      </c>
      <c r="J24" s="7">
        <f t="shared" si="0"/>
        <v>3100</v>
      </c>
    </row>
    <row r="25" spans="1:10">
      <c r="A25" s="15"/>
      <c r="B25" s="9">
        <v>5515</v>
      </c>
      <c r="C25" s="11" t="s">
        <v>26</v>
      </c>
      <c r="D25" s="7">
        <v>1000</v>
      </c>
      <c r="E25" s="7"/>
      <c r="F25" s="7">
        <f t="shared" si="3"/>
        <v>1000</v>
      </c>
      <c r="G25" s="7"/>
      <c r="H25" s="7"/>
      <c r="I25" s="7">
        <f t="shared" si="1"/>
        <v>0</v>
      </c>
      <c r="J25" s="7">
        <f t="shared" si="0"/>
        <v>1000</v>
      </c>
    </row>
    <row r="26" spans="1:10">
      <c r="A26" s="15"/>
      <c r="B26" s="9">
        <v>5522</v>
      </c>
      <c r="C26" s="11" t="s">
        <v>29</v>
      </c>
      <c r="D26" s="7">
        <v>250</v>
      </c>
      <c r="E26" s="7"/>
      <c r="F26" s="7">
        <f t="shared" si="3"/>
        <v>250</v>
      </c>
      <c r="G26" s="7"/>
      <c r="H26" s="7"/>
      <c r="I26" s="7">
        <f t="shared" si="1"/>
        <v>0</v>
      </c>
      <c r="J26" s="7">
        <f t="shared" si="0"/>
        <v>250</v>
      </c>
    </row>
    <row r="27" spans="1:10">
      <c r="A27" s="308" t="s">
        <v>43</v>
      </c>
      <c r="B27" s="309"/>
      <c r="C27" s="309"/>
      <c r="D27" s="29">
        <f>SUM(D28,D61,D72,D79,D83,D87)</f>
        <v>2846032</v>
      </c>
      <c r="E27" s="29">
        <f t="shared" ref="E27:H27" si="7">SUM(E28,E61,E72,E79,E83,E87)</f>
        <v>114289</v>
      </c>
      <c r="F27" s="29">
        <f t="shared" si="7"/>
        <v>2960321</v>
      </c>
      <c r="G27" s="29">
        <f t="shared" si="7"/>
        <v>0</v>
      </c>
      <c r="H27" s="29">
        <f t="shared" si="7"/>
        <v>20377</v>
      </c>
      <c r="I27" s="29">
        <f>SUM(I28,I61,I72,I79,I83,I87)</f>
        <v>20377</v>
      </c>
      <c r="J27" s="29">
        <f t="shared" ref="J27:J43" si="8">I27+F27</f>
        <v>2980698</v>
      </c>
    </row>
    <row r="28" spans="1:10">
      <c r="A28" s="14" t="s">
        <v>7</v>
      </c>
      <c r="B28" s="14"/>
      <c r="C28" s="12" t="s">
        <v>8</v>
      </c>
      <c r="D28" s="29">
        <f>SUM(D29,D48)</f>
        <v>2106713</v>
      </c>
      <c r="E28" s="29">
        <f t="shared" ref="E28:H28" si="9">SUM(E29,E48)</f>
        <v>74033</v>
      </c>
      <c r="F28" s="29">
        <f t="shared" si="9"/>
        <v>2180746</v>
      </c>
      <c r="G28" s="29">
        <f t="shared" si="9"/>
        <v>0</v>
      </c>
      <c r="H28" s="29">
        <f t="shared" si="9"/>
        <v>0</v>
      </c>
      <c r="I28" s="29">
        <v>0</v>
      </c>
      <c r="J28" s="29">
        <f t="shared" si="8"/>
        <v>2180746</v>
      </c>
    </row>
    <row r="29" spans="1:10">
      <c r="A29" s="15" t="s">
        <v>44</v>
      </c>
      <c r="B29" s="16"/>
      <c r="C29" s="17" t="s">
        <v>45</v>
      </c>
      <c r="D29" s="7">
        <f>SUM(D30,D37,D46)</f>
        <v>1938077</v>
      </c>
      <c r="E29" s="7">
        <f>SUM(E30,E35,E42)</f>
        <v>0</v>
      </c>
      <c r="F29" s="7">
        <f t="shared" ref="F29:F43" si="10">SUM(D29:E29)</f>
        <v>1938077</v>
      </c>
      <c r="G29" s="7">
        <v>0</v>
      </c>
      <c r="H29" s="7">
        <v>0</v>
      </c>
      <c r="I29" s="7">
        <f t="shared" ref="I29:I43" si="11">SUM(G29:H29)</f>
        <v>0</v>
      </c>
      <c r="J29" s="7">
        <f t="shared" si="8"/>
        <v>1938077</v>
      </c>
    </row>
    <row r="30" spans="1:10">
      <c r="A30" s="15"/>
      <c r="B30" s="10">
        <v>50</v>
      </c>
      <c r="C30" s="8" t="s">
        <v>3</v>
      </c>
      <c r="D30" s="7">
        <f>SUM(D31:D36)</f>
        <v>1273989</v>
      </c>
      <c r="E30" s="7">
        <f>SUM(E31:E34)</f>
        <v>0</v>
      </c>
      <c r="F30" s="7">
        <f t="shared" si="10"/>
        <v>1273989</v>
      </c>
      <c r="G30" s="7">
        <v>0</v>
      </c>
      <c r="H30" s="7">
        <v>0</v>
      </c>
      <c r="I30" s="7">
        <f t="shared" si="11"/>
        <v>0</v>
      </c>
      <c r="J30" s="7">
        <f t="shared" si="8"/>
        <v>1273989</v>
      </c>
    </row>
    <row r="31" spans="1:10">
      <c r="A31" s="15"/>
      <c r="B31" s="9">
        <v>5000</v>
      </c>
      <c r="C31" s="8" t="s">
        <v>11</v>
      </c>
      <c r="D31" s="7">
        <v>265568</v>
      </c>
      <c r="E31" s="7"/>
      <c r="F31" s="7">
        <f t="shared" si="10"/>
        <v>265568</v>
      </c>
      <c r="G31" s="7"/>
      <c r="H31" s="7"/>
      <c r="I31" s="7">
        <f t="shared" si="11"/>
        <v>0</v>
      </c>
      <c r="J31" s="7">
        <f t="shared" si="8"/>
        <v>265568</v>
      </c>
    </row>
    <row r="32" spans="1:10">
      <c r="A32" s="15"/>
      <c r="B32" s="9">
        <v>5001</v>
      </c>
      <c r="C32" s="8" t="s">
        <v>12</v>
      </c>
      <c r="D32" s="7">
        <v>130760</v>
      </c>
      <c r="E32" s="7"/>
      <c r="F32" s="7">
        <f t="shared" si="10"/>
        <v>130760</v>
      </c>
      <c r="G32" s="7"/>
      <c r="H32" s="7"/>
      <c r="I32" s="7">
        <f t="shared" si="11"/>
        <v>0</v>
      </c>
      <c r="J32" s="7">
        <f t="shared" si="8"/>
        <v>130760</v>
      </c>
    </row>
    <row r="33" spans="1:10">
      <c r="A33" s="15"/>
      <c r="B33" s="9">
        <v>5002</v>
      </c>
      <c r="C33" s="8" t="s">
        <v>13</v>
      </c>
      <c r="D33" s="7">
        <v>532284</v>
      </c>
      <c r="E33" s="7"/>
      <c r="F33" s="7">
        <f t="shared" si="10"/>
        <v>532284</v>
      </c>
      <c r="G33" s="7"/>
      <c r="H33" s="7"/>
      <c r="I33" s="7">
        <f t="shared" si="11"/>
        <v>0</v>
      </c>
      <c r="J33" s="7">
        <f t="shared" si="8"/>
        <v>532284</v>
      </c>
    </row>
    <row r="34" spans="1:10">
      <c r="A34" s="15"/>
      <c r="B34" s="9">
        <v>5005</v>
      </c>
      <c r="C34" s="8" t="s">
        <v>14</v>
      </c>
      <c r="D34" s="7">
        <v>2300</v>
      </c>
      <c r="E34" s="7"/>
      <c r="F34" s="7">
        <f t="shared" si="10"/>
        <v>2300</v>
      </c>
      <c r="G34" s="7"/>
      <c r="H34" s="7"/>
      <c r="I34" s="7">
        <f t="shared" si="11"/>
        <v>0</v>
      </c>
      <c r="J34" s="7">
        <f t="shared" si="8"/>
        <v>2300</v>
      </c>
    </row>
    <row r="35" spans="1:10">
      <c r="A35" s="15"/>
      <c r="B35" s="9">
        <v>505</v>
      </c>
      <c r="C35" s="8" t="s">
        <v>16</v>
      </c>
      <c r="D35" s="7">
        <v>17100</v>
      </c>
      <c r="E35" s="7"/>
      <c r="F35" s="7">
        <f t="shared" si="10"/>
        <v>17100</v>
      </c>
      <c r="G35" s="7"/>
      <c r="H35" s="7"/>
      <c r="I35" s="7">
        <v>0</v>
      </c>
      <c r="J35" s="7">
        <f t="shared" si="8"/>
        <v>17100</v>
      </c>
    </row>
    <row r="36" spans="1:10">
      <c r="A36" s="15"/>
      <c r="B36" s="9">
        <v>506</v>
      </c>
      <c r="C36" s="8" t="s">
        <v>17</v>
      </c>
      <c r="D36" s="7">
        <v>325977</v>
      </c>
      <c r="E36" s="7"/>
      <c r="F36" s="7">
        <f t="shared" si="10"/>
        <v>325977</v>
      </c>
      <c r="G36" s="7"/>
      <c r="H36" s="7"/>
      <c r="I36" s="7">
        <f t="shared" si="11"/>
        <v>0</v>
      </c>
      <c r="J36" s="7">
        <f t="shared" si="8"/>
        <v>325977</v>
      </c>
    </row>
    <row r="37" spans="1:10">
      <c r="A37" s="15"/>
      <c r="B37" s="10">
        <v>55</v>
      </c>
      <c r="C37" s="8" t="s">
        <v>4</v>
      </c>
      <c r="D37" s="7">
        <f>SUM(D38:D45)</f>
        <v>663788</v>
      </c>
      <c r="E37" s="7">
        <f>SUM(E38:E45)</f>
        <v>0</v>
      </c>
      <c r="F37" s="7">
        <f>SUM(F38:F45)</f>
        <v>663788</v>
      </c>
      <c r="G37" s="7">
        <f>SUM(G38:G45)</f>
        <v>0</v>
      </c>
      <c r="H37" s="7">
        <f>SUM(H38:H45)</f>
        <v>0</v>
      </c>
      <c r="I37" s="7">
        <f t="shared" si="11"/>
        <v>0</v>
      </c>
      <c r="J37" s="7">
        <f t="shared" si="8"/>
        <v>663788</v>
      </c>
    </row>
    <row r="38" spans="1:10">
      <c r="A38" s="15"/>
      <c r="B38" s="9">
        <v>5500</v>
      </c>
      <c r="C38" s="8" t="s">
        <v>18</v>
      </c>
      <c r="D38" s="7">
        <v>130216</v>
      </c>
      <c r="E38" s="7"/>
      <c r="F38" s="7">
        <f t="shared" si="10"/>
        <v>130216</v>
      </c>
      <c r="G38" s="7"/>
      <c r="H38" s="7"/>
      <c r="I38" s="7">
        <f t="shared" si="11"/>
        <v>0</v>
      </c>
      <c r="J38" s="7">
        <f t="shared" si="8"/>
        <v>130216</v>
      </c>
    </row>
    <row r="39" spans="1:10">
      <c r="A39" s="15"/>
      <c r="B39" s="9">
        <v>5503</v>
      </c>
      <c r="C39" s="8" t="s">
        <v>20</v>
      </c>
      <c r="D39" s="7">
        <v>3100</v>
      </c>
      <c r="E39" s="7"/>
      <c r="F39" s="7">
        <f t="shared" si="10"/>
        <v>3100</v>
      </c>
      <c r="G39" s="7"/>
      <c r="H39" s="7"/>
      <c r="I39" s="7">
        <f t="shared" si="11"/>
        <v>0</v>
      </c>
      <c r="J39" s="7">
        <f t="shared" si="8"/>
        <v>3100</v>
      </c>
    </row>
    <row r="40" spans="1:10">
      <c r="A40" s="15"/>
      <c r="B40" s="9">
        <v>5504</v>
      </c>
      <c r="C40" s="8" t="s">
        <v>21</v>
      </c>
      <c r="D40" s="7">
        <v>8831</v>
      </c>
      <c r="E40" s="7"/>
      <c r="F40" s="7">
        <f t="shared" si="10"/>
        <v>8831</v>
      </c>
      <c r="G40" s="7"/>
      <c r="H40" s="7"/>
      <c r="I40" s="7">
        <f t="shared" si="11"/>
        <v>0</v>
      </c>
      <c r="J40" s="7">
        <f t="shared" si="8"/>
        <v>8831</v>
      </c>
    </row>
    <row r="41" spans="1:10">
      <c r="A41" s="15"/>
      <c r="B41" s="9">
        <v>5511</v>
      </c>
      <c r="C41" s="8" t="s">
        <v>22</v>
      </c>
      <c r="D41" s="7">
        <v>3409</v>
      </c>
      <c r="E41" s="7"/>
      <c r="F41" s="7">
        <f t="shared" si="10"/>
        <v>3409</v>
      </c>
      <c r="G41" s="7"/>
      <c r="H41" s="7"/>
      <c r="I41" s="7">
        <f t="shared" si="11"/>
        <v>0</v>
      </c>
      <c r="J41" s="7">
        <f t="shared" si="8"/>
        <v>3409</v>
      </c>
    </row>
    <row r="42" spans="1:10">
      <c r="A42" s="15"/>
      <c r="B42" s="9">
        <v>5513</v>
      </c>
      <c r="C42" s="8" t="s">
        <v>24</v>
      </c>
      <c r="D42" s="7">
        <v>10217</v>
      </c>
      <c r="E42" s="7"/>
      <c r="F42" s="7">
        <f t="shared" si="10"/>
        <v>10217</v>
      </c>
      <c r="G42" s="7"/>
      <c r="H42" s="7"/>
      <c r="I42" s="7">
        <f t="shared" si="11"/>
        <v>0</v>
      </c>
      <c r="J42" s="7">
        <f t="shared" si="8"/>
        <v>10217</v>
      </c>
    </row>
    <row r="43" spans="1:10">
      <c r="A43" s="15"/>
      <c r="B43" s="9">
        <v>5514</v>
      </c>
      <c r="C43" s="8" t="s">
        <v>25</v>
      </c>
      <c r="D43" s="7">
        <v>465944</v>
      </c>
      <c r="E43" s="7"/>
      <c r="F43" s="7">
        <f t="shared" si="10"/>
        <v>465944</v>
      </c>
      <c r="G43" s="7"/>
      <c r="H43" s="7"/>
      <c r="I43" s="7">
        <f t="shared" si="11"/>
        <v>0</v>
      </c>
      <c r="J43" s="7">
        <f t="shared" si="8"/>
        <v>465944</v>
      </c>
    </row>
    <row r="44" spans="1:10">
      <c r="A44" s="15"/>
      <c r="B44" s="9">
        <v>5515</v>
      </c>
      <c r="C44" s="8" t="s">
        <v>26</v>
      </c>
      <c r="D44" s="7">
        <v>34371</v>
      </c>
      <c r="E44" s="7"/>
      <c r="F44" s="7">
        <f t="shared" ref="F44:F47" si="12">SUM(D44:E44)</f>
        <v>34371</v>
      </c>
      <c r="G44" s="7"/>
      <c r="H44" s="7"/>
      <c r="I44" s="7">
        <f t="shared" ref="I44:I47" si="13">SUM(G44:H44)</f>
        <v>0</v>
      </c>
      <c r="J44" s="7">
        <f t="shared" ref="J44:J47" si="14">I44+F44</f>
        <v>34371</v>
      </c>
    </row>
    <row r="45" spans="1:10">
      <c r="A45" s="15"/>
      <c r="B45" s="9">
        <v>5522</v>
      </c>
      <c r="C45" s="8" t="s">
        <v>29</v>
      </c>
      <c r="D45" s="7">
        <v>7700</v>
      </c>
      <c r="E45" s="7"/>
      <c r="F45" s="7">
        <f t="shared" si="12"/>
        <v>7700</v>
      </c>
      <c r="G45" s="7"/>
      <c r="H45" s="7"/>
      <c r="I45" s="7">
        <f t="shared" si="13"/>
        <v>0</v>
      </c>
      <c r="J45" s="7">
        <f t="shared" si="14"/>
        <v>7700</v>
      </c>
    </row>
    <row r="46" spans="1:10">
      <c r="A46" s="15"/>
      <c r="B46" s="10">
        <v>6</v>
      </c>
      <c r="C46" s="8" t="s">
        <v>5</v>
      </c>
      <c r="D46" s="7">
        <f>SUM(D47)</f>
        <v>300</v>
      </c>
      <c r="E46" s="7">
        <f>SUM(E47)</f>
        <v>0</v>
      </c>
      <c r="F46" s="7">
        <f t="shared" si="12"/>
        <v>300</v>
      </c>
      <c r="G46" s="7">
        <v>0</v>
      </c>
      <c r="H46" s="7">
        <v>0</v>
      </c>
      <c r="I46" s="7">
        <f t="shared" si="13"/>
        <v>0</v>
      </c>
      <c r="J46" s="7">
        <f t="shared" si="14"/>
        <v>300</v>
      </c>
    </row>
    <row r="47" spans="1:10">
      <c r="A47" s="15"/>
      <c r="B47" s="9">
        <v>601</v>
      </c>
      <c r="C47" s="8" t="s">
        <v>36</v>
      </c>
      <c r="D47" s="7">
        <v>300</v>
      </c>
      <c r="E47" s="7"/>
      <c r="F47" s="7">
        <f t="shared" si="12"/>
        <v>300</v>
      </c>
      <c r="G47" s="7"/>
      <c r="H47" s="7"/>
      <c r="I47" s="7">
        <f t="shared" si="13"/>
        <v>0</v>
      </c>
      <c r="J47" s="7">
        <f t="shared" si="14"/>
        <v>300</v>
      </c>
    </row>
    <row r="48" spans="1:10">
      <c r="A48" s="15" t="s">
        <v>46</v>
      </c>
      <c r="B48" s="16"/>
      <c r="C48" s="17" t="s">
        <v>47</v>
      </c>
      <c r="D48" s="7">
        <f>SUM(D49,D52,D59)</f>
        <v>168636</v>
      </c>
      <c r="E48" s="7">
        <f t="shared" ref="E48:H48" si="15">SUM(E49,E52,E59)</f>
        <v>74033</v>
      </c>
      <c r="F48" s="7">
        <f t="shared" si="15"/>
        <v>242669</v>
      </c>
      <c r="G48" s="7">
        <f t="shared" si="15"/>
        <v>0</v>
      </c>
      <c r="H48" s="7">
        <f t="shared" si="15"/>
        <v>0</v>
      </c>
      <c r="I48" s="7">
        <f t="shared" ref="I48" si="16">SUM(G48:H48)</f>
        <v>0</v>
      </c>
      <c r="J48" s="7">
        <f t="shared" ref="J48" si="17">I48+F48</f>
        <v>242669</v>
      </c>
    </row>
    <row r="49" spans="1:10" s="261" customFormat="1">
      <c r="A49" s="15"/>
      <c r="B49" s="10">
        <v>50</v>
      </c>
      <c r="C49" s="8" t="s">
        <v>3</v>
      </c>
      <c r="D49" s="7">
        <f>SUM(D50:D51)</f>
        <v>0</v>
      </c>
      <c r="E49" s="7">
        <f t="shared" ref="E49:H49" si="18">SUM(E50:E51)</f>
        <v>66631</v>
      </c>
      <c r="F49" s="7">
        <f t="shared" si="18"/>
        <v>66631</v>
      </c>
      <c r="G49" s="7">
        <f t="shared" si="18"/>
        <v>0</v>
      </c>
      <c r="H49" s="7">
        <f t="shared" si="18"/>
        <v>0</v>
      </c>
      <c r="I49" s="7">
        <f t="shared" ref="I49:I51" si="19">SUM(G49:H49)</f>
        <v>0</v>
      </c>
      <c r="J49" s="7">
        <f t="shared" ref="J49:J51" si="20">I49+F49</f>
        <v>66631</v>
      </c>
    </row>
    <row r="50" spans="1:10" s="261" customFormat="1">
      <c r="A50" s="15"/>
      <c r="B50" s="9">
        <v>5005</v>
      </c>
      <c r="C50" s="8" t="s">
        <v>14</v>
      </c>
      <c r="D50" s="7"/>
      <c r="E50" s="7">
        <v>49725</v>
      </c>
      <c r="F50" s="7">
        <f t="shared" ref="F50:F51" si="21">SUM(D50:E50)</f>
        <v>49725</v>
      </c>
      <c r="G50" s="7"/>
      <c r="H50" s="7"/>
      <c r="I50" s="7">
        <f t="shared" si="19"/>
        <v>0</v>
      </c>
      <c r="J50" s="7">
        <f t="shared" si="20"/>
        <v>49725</v>
      </c>
    </row>
    <row r="51" spans="1:10" s="261" customFormat="1">
      <c r="A51" s="15"/>
      <c r="B51" s="9">
        <v>506</v>
      </c>
      <c r="C51" s="8" t="s">
        <v>17</v>
      </c>
      <c r="D51" s="7"/>
      <c r="E51" s="7">
        <v>16906</v>
      </c>
      <c r="F51" s="7">
        <f t="shared" si="21"/>
        <v>16906</v>
      </c>
      <c r="G51" s="7"/>
      <c r="H51" s="7"/>
      <c r="I51" s="7">
        <f t="shared" si="19"/>
        <v>0</v>
      </c>
      <c r="J51" s="7">
        <f t="shared" si="20"/>
        <v>16906</v>
      </c>
    </row>
    <row r="52" spans="1:10">
      <c r="A52" s="18"/>
      <c r="B52" s="10">
        <v>55</v>
      </c>
      <c r="C52" s="8" t="s">
        <v>4</v>
      </c>
      <c r="D52" s="7">
        <f>SUM(D53:D58)</f>
        <v>114400</v>
      </c>
      <c r="E52" s="7">
        <f t="shared" ref="E52:H52" si="22">SUM(E53:E58)</f>
        <v>7402</v>
      </c>
      <c r="F52" s="7">
        <f t="shared" si="22"/>
        <v>121802</v>
      </c>
      <c r="G52" s="7">
        <f t="shared" si="22"/>
        <v>0</v>
      </c>
      <c r="H52" s="7">
        <f t="shared" si="22"/>
        <v>0</v>
      </c>
      <c r="I52" s="7">
        <f t="shared" ref="I52:I58" si="23">SUM(G52:H52)</f>
        <v>0</v>
      </c>
      <c r="J52" s="7">
        <f t="shared" ref="J52:J58" si="24">I52+F52</f>
        <v>121802</v>
      </c>
    </row>
    <row r="53" spans="1:10">
      <c r="A53" s="18"/>
      <c r="B53" s="9">
        <v>5500</v>
      </c>
      <c r="C53" s="8" t="s">
        <v>18</v>
      </c>
      <c r="D53" s="7">
        <v>40046</v>
      </c>
      <c r="E53" s="7">
        <v>3485</v>
      </c>
      <c r="F53" s="7">
        <f t="shared" ref="F53:F58" si="25">SUM(D53:E53)</f>
        <v>43531</v>
      </c>
      <c r="G53" s="7"/>
      <c r="H53" s="7"/>
      <c r="I53" s="7">
        <f t="shared" si="23"/>
        <v>0</v>
      </c>
      <c r="J53" s="7">
        <f t="shared" si="24"/>
        <v>43531</v>
      </c>
    </row>
    <row r="54" spans="1:10" s="261" customFormat="1">
      <c r="A54" s="18"/>
      <c r="B54" s="9">
        <v>5503</v>
      </c>
      <c r="C54" s="8" t="s">
        <v>20</v>
      </c>
      <c r="D54" s="7">
        <v>30754</v>
      </c>
      <c r="E54" s="7"/>
      <c r="F54" s="7">
        <f t="shared" ref="F54:F55" si="26">SUM(D54:E54)</f>
        <v>30754</v>
      </c>
      <c r="G54" s="7"/>
      <c r="H54" s="7"/>
      <c r="I54" s="7">
        <f t="shared" ref="I54:I55" si="27">SUM(G54:H54)</f>
        <v>0</v>
      </c>
      <c r="J54" s="7">
        <f t="shared" ref="J54:J55" si="28">I54+F54</f>
        <v>30754</v>
      </c>
    </row>
    <row r="55" spans="1:10" s="261" customFormat="1">
      <c r="A55" s="18"/>
      <c r="B55" s="9">
        <v>5504</v>
      </c>
      <c r="C55" s="8" t="s">
        <v>21</v>
      </c>
      <c r="D55" s="7">
        <v>24000</v>
      </c>
      <c r="E55" s="7"/>
      <c r="F55" s="7">
        <f t="shared" si="26"/>
        <v>24000</v>
      </c>
      <c r="G55" s="7"/>
      <c r="H55" s="7"/>
      <c r="I55" s="7">
        <f t="shared" si="27"/>
        <v>0</v>
      </c>
      <c r="J55" s="7">
        <f t="shared" si="28"/>
        <v>24000</v>
      </c>
    </row>
    <row r="56" spans="1:10">
      <c r="A56" s="18"/>
      <c r="B56" s="9">
        <v>5511</v>
      </c>
      <c r="C56" s="8" t="s">
        <v>22</v>
      </c>
      <c r="D56" s="7">
        <v>17600</v>
      </c>
      <c r="E56" s="7">
        <v>2400</v>
      </c>
      <c r="F56" s="7">
        <f t="shared" si="25"/>
        <v>20000</v>
      </c>
      <c r="G56" s="7"/>
      <c r="H56" s="7"/>
      <c r="I56" s="7">
        <f t="shared" si="23"/>
        <v>0</v>
      </c>
      <c r="J56" s="7">
        <f t="shared" si="24"/>
        <v>20000</v>
      </c>
    </row>
    <row r="57" spans="1:10" s="261" customFormat="1">
      <c r="A57" s="18"/>
      <c r="B57" s="9">
        <v>5513</v>
      </c>
      <c r="C57" s="8" t="s">
        <v>24</v>
      </c>
      <c r="D57" s="7"/>
      <c r="E57" s="7">
        <v>960</v>
      </c>
      <c r="F57" s="7">
        <f t="shared" si="25"/>
        <v>960</v>
      </c>
      <c r="G57" s="7"/>
      <c r="H57" s="7"/>
      <c r="I57" s="7">
        <f t="shared" ref="I57" si="29">SUM(G57:H57)</f>
        <v>0</v>
      </c>
      <c r="J57" s="7">
        <f t="shared" ref="J57" si="30">I57+F57</f>
        <v>960</v>
      </c>
    </row>
    <row r="58" spans="1:10">
      <c r="A58" s="18"/>
      <c r="B58" s="9">
        <v>5515</v>
      </c>
      <c r="C58" s="8" t="s">
        <v>26</v>
      </c>
      <c r="D58" s="7">
        <v>2000</v>
      </c>
      <c r="E58" s="7">
        <v>557</v>
      </c>
      <c r="F58" s="7">
        <f t="shared" si="25"/>
        <v>2557</v>
      </c>
      <c r="G58" s="7"/>
      <c r="H58" s="7"/>
      <c r="I58" s="7">
        <f t="shared" si="23"/>
        <v>0</v>
      </c>
      <c r="J58" s="7">
        <f t="shared" si="24"/>
        <v>2557</v>
      </c>
    </row>
    <row r="59" spans="1:10">
      <c r="A59" s="18"/>
      <c r="B59" s="10">
        <v>4</v>
      </c>
      <c r="C59" s="8" t="s">
        <v>509</v>
      </c>
      <c r="D59" s="7">
        <f>SUM(D60:D60)</f>
        <v>54236</v>
      </c>
      <c r="E59" s="7">
        <f>SUM(E60:E60)</f>
        <v>0</v>
      </c>
      <c r="F59" s="7">
        <f>SUM(F60:F60)</f>
        <v>54236</v>
      </c>
      <c r="G59" s="7">
        <f>SUM(G60:G60)</f>
        <v>0</v>
      </c>
      <c r="H59" s="7">
        <f>SUM(H60:H60)</f>
        <v>0</v>
      </c>
      <c r="I59" s="7">
        <f t="shared" ref="I59" si="31">SUM(G59:H59)</f>
        <v>0</v>
      </c>
      <c r="J59" s="7">
        <f t="shared" ref="J59" si="32">I59+F59</f>
        <v>54236</v>
      </c>
    </row>
    <row r="60" spans="1:10">
      <c r="A60" s="18"/>
      <c r="B60" s="9">
        <v>452</v>
      </c>
      <c r="C60" s="8" t="s">
        <v>510</v>
      </c>
      <c r="D60" s="7">
        <v>54236</v>
      </c>
      <c r="E60" s="7"/>
      <c r="F60" s="7">
        <f t="shared" ref="F60:F64" si="33">SUM(D60:E60)</f>
        <v>54236</v>
      </c>
      <c r="G60" s="7"/>
      <c r="H60" s="7"/>
      <c r="I60" s="7">
        <f t="shared" ref="I60:I64" si="34">SUM(G60:H60)</f>
        <v>0</v>
      </c>
      <c r="J60" s="7">
        <f t="shared" ref="J60:J64" si="35">I60+F60</f>
        <v>54236</v>
      </c>
    </row>
    <row r="61" spans="1:10">
      <c r="A61" s="14" t="s">
        <v>49</v>
      </c>
      <c r="B61" s="14"/>
      <c r="C61" s="12" t="s">
        <v>50</v>
      </c>
      <c r="D61" s="29">
        <f>SUM(D62)</f>
        <v>319657</v>
      </c>
      <c r="E61" s="29">
        <f t="shared" ref="E61:H61" si="36">SUM(E62)</f>
        <v>0</v>
      </c>
      <c r="F61" s="29">
        <f t="shared" si="36"/>
        <v>319657</v>
      </c>
      <c r="G61" s="29">
        <f t="shared" si="36"/>
        <v>0</v>
      </c>
      <c r="H61" s="29">
        <f t="shared" si="36"/>
        <v>0</v>
      </c>
      <c r="I61" s="29">
        <f t="shared" si="34"/>
        <v>0</v>
      </c>
      <c r="J61" s="29">
        <f t="shared" si="35"/>
        <v>319657</v>
      </c>
    </row>
    <row r="62" spans="1:10">
      <c r="A62" s="16" t="s">
        <v>51</v>
      </c>
      <c r="B62" s="16"/>
      <c r="C62" s="17" t="s">
        <v>52</v>
      </c>
      <c r="D62" s="7">
        <f>SUM(D63,D66)</f>
        <v>319657</v>
      </c>
      <c r="E62" s="7">
        <f t="shared" ref="E62:H62" si="37">SUM(E63,E66)</f>
        <v>0</v>
      </c>
      <c r="F62" s="7">
        <f t="shared" si="37"/>
        <v>319657</v>
      </c>
      <c r="G62" s="7">
        <f t="shared" si="37"/>
        <v>0</v>
      </c>
      <c r="H62" s="7">
        <f t="shared" si="37"/>
        <v>0</v>
      </c>
      <c r="I62" s="7">
        <f t="shared" si="34"/>
        <v>0</v>
      </c>
      <c r="J62" s="7">
        <f t="shared" si="35"/>
        <v>319657</v>
      </c>
    </row>
    <row r="63" spans="1:10">
      <c r="A63" s="19"/>
      <c r="B63" s="10">
        <v>50</v>
      </c>
      <c r="C63" s="8" t="s">
        <v>3</v>
      </c>
      <c r="D63" s="7">
        <f>SUM(D64:D65)</f>
        <v>240947</v>
      </c>
      <c r="E63" s="7">
        <f t="shared" ref="E63:H63" si="38">SUM(E64:E65)</f>
        <v>0</v>
      </c>
      <c r="F63" s="7">
        <f t="shared" si="38"/>
        <v>240947</v>
      </c>
      <c r="G63" s="7">
        <f t="shared" si="38"/>
        <v>0</v>
      </c>
      <c r="H63" s="7">
        <f t="shared" si="38"/>
        <v>0</v>
      </c>
      <c r="I63" s="7">
        <f t="shared" si="34"/>
        <v>0</v>
      </c>
      <c r="J63" s="7">
        <f t="shared" si="35"/>
        <v>240947</v>
      </c>
    </row>
    <row r="64" spans="1:10">
      <c r="A64" s="19"/>
      <c r="B64" s="9">
        <v>5001</v>
      </c>
      <c r="C64" s="8" t="s">
        <v>12</v>
      </c>
      <c r="D64" s="7">
        <v>180080</v>
      </c>
      <c r="E64" s="7"/>
      <c r="F64" s="7">
        <f t="shared" si="33"/>
        <v>180080</v>
      </c>
      <c r="G64" s="7"/>
      <c r="H64" s="7"/>
      <c r="I64" s="7">
        <f t="shared" si="34"/>
        <v>0</v>
      </c>
      <c r="J64" s="7">
        <f t="shared" si="35"/>
        <v>180080</v>
      </c>
    </row>
    <row r="65" spans="1:10">
      <c r="A65" s="19"/>
      <c r="B65" s="9">
        <v>506</v>
      </c>
      <c r="C65" s="8" t="s">
        <v>17</v>
      </c>
      <c r="D65" s="7">
        <v>60867</v>
      </c>
      <c r="E65" s="7"/>
      <c r="F65" s="7">
        <f t="shared" ref="F65:F68" si="39">SUM(D65:E65)</f>
        <v>60867</v>
      </c>
      <c r="G65" s="7"/>
      <c r="H65" s="7"/>
      <c r="I65" s="7">
        <f t="shared" ref="I65:I68" si="40">SUM(G65:H65)</f>
        <v>0</v>
      </c>
      <c r="J65" s="7">
        <f t="shared" ref="J65:J68" si="41">I65+F65</f>
        <v>60867</v>
      </c>
    </row>
    <row r="66" spans="1:10">
      <c r="A66" s="19"/>
      <c r="B66" s="10">
        <v>55</v>
      </c>
      <c r="C66" s="8" t="s">
        <v>4</v>
      </c>
      <c r="D66" s="7">
        <f>SUM(D67:D71)</f>
        <v>78710</v>
      </c>
      <c r="E66" s="7">
        <f t="shared" ref="E66:H66" si="42">SUM(E67:E71)</f>
        <v>0</v>
      </c>
      <c r="F66" s="7">
        <f t="shared" si="42"/>
        <v>78710</v>
      </c>
      <c r="G66" s="7">
        <f t="shared" si="42"/>
        <v>0</v>
      </c>
      <c r="H66" s="7">
        <f t="shared" si="42"/>
        <v>0</v>
      </c>
      <c r="I66" s="7">
        <f t="shared" si="40"/>
        <v>0</v>
      </c>
      <c r="J66" s="7">
        <f t="shared" si="41"/>
        <v>78710</v>
      </c>
    </row>
    <row r="67" spans="1:10">
      <c r="A67" s="19"/>
      <c r="B67" s="9">
        <v>5500</v>
      </c>
      <c r="C67" s="8" t="s">
        <v>18</v>
      </c>
      <c r="D67" s="7">
        <v>14200</v>
      </c>
      <c r="E67" s="7"/>
      <c r="F67" s="7">
        <f t="shared" si="39"/>
        <v>14200</v>
      </c>
      <c r="G67" s="7"/>
      <c r="H67" s="7"/>
      <c r="I67" s="7">
        <f t="shared" si="40"/>
        <v>0</v>
      </c>
      <c r="J67" s="7">
        <f t="shared" si="41"/>
        <v>14200</v>
      </c>
    </row>
    <row r="68" spans="1:10">
      <c r="A68" s="19"/>
      <c r="B68" s="9">
        <v>5504</v>
      </c>
      <c r="C68" s="8" t="s">
        <v>21</v>
      </c>
      <c r="D68" s="7">
        <v>2880</v>
      </c>
      <c r="E68" s="7"/>
      <c r="F68" s="7">
        <f t="shared" si="39"/>
        <v>2880</v>
      </c>
      <c r="G68" s="7"/>
      <c r="H68" s="7"/>
      <c r="I68" s="7">
        <f t="shared" si="40"/>
        <v>0</v>
      </c>
      <c r="J68" s="7">
        <f t="shared" si="41"/>
        <v>2880</v>
      </c>
    </row>
    <row r="69" spans="1:10">
      <c r="A69" s="19"/>
      <c r="B69" s="9">
        <v>5513</v>
      </c>
      <c r="C69" s="8" t="s">
        <v>24</v>
      </c>
      <c r="D69" s="7">
        <v>44380</v>
      </c>
      <c r="E69" s="7"/>
      <c r="F69" s="7">
        <f t="shared" ref="F69:F70" si="43">SUM(D69:E69)</f>
        <v>44380</v>
      </c>
      <c r="G69" s="7"/>
      <c r="H69" s="7"/>
      <c r="I69" s="7">
        <f t="shared" ref="I69:I70" si="44">SUM(G69:H69)</f>
        <v>0</v>
      </c>
      <c r="J69" s="7">
        <f t="shared" ref="J69:J70" si="45">I69+F69</f>
        <v>44380</v>
      </c>
    </row>
    <row r="70" spans="1:10">
      <c r="A70" s="19"/>
      <c r="B70" s="9">
        <v>5515</v>
      </c>
      <c r="C70" s="8" t="s">
        <v>26</v>
      </c>
      <c r="D70" s="7">
        <v>6850</v>
      </c>
      <c r="E70" s="7"/>
      <c r="F70" s="7">
        <f t="shared" si="43"/>
        <v>6850</v>
      </c>
      <c r="G70" s="7"/>
      <c r="H70" s="7"/>
      <c r="I70" s="7">
        <f t="shared" si="44"/>
        <v>0</v>
      </c>
      <c r="J70" s="7">
        <f t="shared" si="45"/>
        <v>6850</v>
      </c>
    </row>
    <row r="71" spans="1:10">
      <c r="A71" s="19"/>
      <c r="B71" s="9">
        <v>5532</v>
      </c>
      <c r="C71" s="8" t="s">
        <v>33</v>
      </c>
      <c r="D71" s="7">
        <v>10400</v>
      </c>
      <c r="E71" s="7"/>
      <c r="F71" s="7">
        <f t="shared" ref="F71" si="46">SUM(D71:E71)</f>
        <v>10400</v>
      </c>
      <c r="G71" s="7"/>
      <c r="H71" s="7"/>
      <c r="I71" s="7">
        <f t="shared" ref="I71" si="47">SUM(G71:H71)</f>
        <v>0</v>
      </c>
      <c r="J71" s="7">
        <f t="shared" ref="J71" si="48">I71+F71</f>
        <v>10400</v>
      </c>
    </row>
    <row r="72" spans="1:10">
      <c r="A72" s="14" t="s">
        <v>53</v>
      </c>
      <c r="B72" s="14"/>
      <c r="C72" s="12" t="s">
        <v>54</v>
      </c>
      <c r="D72" s="29">
        <f>SUM(D73)</f>
        <v>0</v>
      </c>
      <c r="E72" s="29">
        <f t="shared" ref="E72:H72" si="49">SUM(E73)</f>
        <v>0</v>
      </c>
      <c r="F72" s="29">
        <f t="shared" si="49"/>
        <v>0</v>
      </c>
      <c r="G72" s="29">
        <f t="shared" si="49"/>
        <v>0</v>
      </c>
      <c r="H72" s="29">
        <f t="shared" si="49"/>
        <v>20377</v>
      </c>
      <c r="I72" s="29">
        <f t="shared" ref="I72" si="50">SUM(G72:H72)</f>
        <v>20377</v>
      </c>
      <c r="J72" s="29">
        <f t="shared" ref="J72" si="51">I72+F72</f>
        <v>20377</v>
      </c>
    </row>
    <row r="73" spans="1:10">
      <c r="A73" s="18" t="s">
        <v>59</v>
      </c>
      <c r="B73" s="16"/>
      <c r="C73" s="17" t="s">
        <v>60</v>
      </c>
      <c r="D73" s="7">
        <f>SUM(D74,D77)</f>
        <v>0</v>
      </c>
      <c r="E73" s="7">
        <f t="shared" ref="E73:H73" si="52">SUM(E74,E77)</f>
        <v>0</v>
      </c>
      <c r="F73" s="7">
        <f t="shared" si="52"/>
        <v>0</v>
      </c>
      <c r="G73" s="7">
        <f t="shared" si="52"/>
        <v>0</v>
      </c>
      <c r="H73" s="7">
        <f t="shared" si="52"/>
        <v>20377</v>
      </c>
      <c r="I73" s="7">
        <f t="shared" ref="I73" si="53">SUM(G73:H73)</f>
        <v>20377</v>
      </c>
      <c r="J73" s="7">
        <f t="shared" ref="J73" si="54">I73+F73</f>
        <v>20377</v>
      </c>
    </row>
    <row r="74" spans="1:10" s="261" customFormat="1">
      <c r="A74" s="18"/>
      <c r="B74" s="10">
        <v>50</v>
      </c>
      <c r="C74" s="8" t="s">
        <v>3</v>
      </c>
      <c r="D74" s="7">
        <f>SUM(D75:D76)</f>
        <v>0</v>
      </c>
      <c r="E74" s="7">
        <f t="shared" ref="E74:H74" si="55">SUM(E75:E76)</f>
        <v>0</v>
      </c>
      <c r="F74" s="7">
        <f t="shared" si="55"/>
        <v>0</v>
      </c>
      <c r="G74" s="7">
        <f t="shared" si="55"/>
        <v>0</v>
      </c>
      <c r="H74" s="7">
        <f t="shared" si="55"/>
        <v>7216</v>
      </c>
      <c r="I74" s="7">
        <f t="shared" ref="I74:I76" si="56">SUM(G74:H74)</f>
        <v>7216</v>
      </c>
      <c r="J74" s="7">
        <f t="shared" ref="J74:J76" si="57">I74+F74</f>
        <v>7216</v>
      </c>
    </row>
    <row r="75" spans="1:10" s="261" customFormat="1">
      <c r="A75" s="18"/>
      <c r="B75" s="9">
        <v>5002</v>
      </c>
      <c r="C75" s="8" t="s">
        <v>13</v>
      </c>
      <c r="D75" s="7"/>
      <c r="E75" s="7"/>
      <c r="F75" s="7"/>
      <c r="G75" s="7"/>
      <c r="H75" s="7">
        <v>5385</v>
      </c>
      <c r="I75" s="7">
        <f t="shared" si="56"/>
        <v>5385</v>
      </c>
      <c r="J75" s="7">
        <f t="shared" si="57"/>
        <v>5385</v>
      </c>
    </row>
    <row r="76" spans="1:10" s="261" customFormat="1">
      <c r="A76" s="18"/>
      <c r="B76" s="9">
        <v>506</v>
      </c>
      <c r="C76" s="8" t="s">
        <v>17</v>
      </c>
      <c r="D76" s="7"/>
      <c r="E76" s="7"/>
      <c r="F76" s="7"/>
      <c r="G76" s="7"/>
      <c r="H76" s="7">
        <v>1831</v>
      </c>
      <c r="I76" s="7">
        <f t="shared" si="56"/>
        <v>1831</v>
      </c>
      <c r="J76" s="7">
        <f t="shared" si="57"/>
        <v>1831</v>
      </c>
    </row>
    <row r="77" spans="1:10">
      <c r="A77" s="18"/>
      <c r="B77" s="10">
        <v>55</v>
      </c>
      <c r="C77" s="8" t="s">
        <v>4</v>
      </c>
      <c r="D77" s="7">
        <f>D78</f>
        <v>0</v>
      </c>
      <c r="E77" s="7">
        <f t="shared" ref="E77:H77" si="58">E78</f>
        <v>0</v>
      </c>
      <c r="F77" s="7">
        <f t="shared" si="58"/>
        <v>0</v>
      </c>
      <c r="G77" s="7">
        <f t="shared" si="58"/>
        <v>0</v>
      </c>
      <c r="H77" s="7">
        <f t="shared" si="58"/>
        <v>13161</v>
      </c>
      <c r="I77" s="7">
        <f t="shared" ref="I77:I78" si="59">SUM(G77:H77)</f>
        <v>13161</v>
      </c>
      <c r="J77" s="7">
        <f t="shared" ref="J77:J78" si="60">I77+F77</f>
        <v>13161</v>
      </c>
    </row>
    <row r="78" spans="1:10">
      <c r="A78" s="18"/>
      <c r="B78" s="9">
        <v>5503</v>
      </c>
      <c r="C78" s="8" t="s">
        <v>20</v>
      </c>
      <c r="D78" s="7"/>
      <c r="E78" s="7"/>
      <c r="F78" s="7">
        <f t="shared" ref="F78" si="61">SUM(D78:E78)</f>
        <v>0</v>
      </c>
      <c r="G78" s="7"/>
      <c r="H78" s="7">
        <v>13161</v>
      </c>
      <c r="I78" s="7">
        <f t="shared" si="59"/>
        <v>13161</v>
      </c>
      <c r="J78" s="7">
        <f t="shared" si="60"/>
        <v>13161</v>
      </c>
    </row>
    <row r="79" spans="1:10">
      <c r="A79" s="14" t="s">
        <v>61</v>
      </c>
      <c r="B79" s="14"/>
      <c r="C79" s="12" t="s">
        <v>62</v>
      </c>
      <c r="D79" s="29">
        <f>SUM(D80)</f>
        <v>41070</v>
      </c>
      <c r="E79" s="29">
        <f t="shared" ref="E79:H81" si="62">SUM(E80)</f>
        <v>0</v>
      </c>
      <c r="F79" s="29">
        <f t="shared" si="62"/>
        <v>41070</v>
      </c>
      <c r="G79" s="29">
        <f t="shared" si="62"/>
        <v>0</v>
      </c>
      <c r="H79" s="29">
        <f t="shared" si="62"/>
        <v>0</v>
      </c>
      <c r="I79" s="29">
        <f t="shared" ref="I79" si="63">SUM(G79:H79)</f>
        <v>0</v>
      </c>
      <c r="J79" s="29">
        <f t="shared" ref="J79" si="64">I79+F79</f>
        <v>41070</v>
      </c>
    </row>
    <row r="80" spans="1:10">
      <c r="A80" s="15" t="s">
        <v>65</v>
      </c>
      <c r="B80" s="16"/>
      <c r="C80" s="17" t="s">
        <v>66</v>
      </c>
      <c r="D80" s="7">
        <f>SUM(D81)</f>
        <v>41070</v>
      </c>
      <c r="E80" s="7">
        <f t="shared" si="62"/>
        <v>0</v>
      </c>
      <c r="F80" s="7">
        <f t="shared" si="62"/>
        <v>41070</v>
      </c>
      <c r="G80" s="7">
        <f t="shared" si="62"/>
        <v>0</v>
      </c>
      <c r="H80" s="7">
        <f t="shared" si="62"/>
        <v>0</v>
      </c>
      <c r="I80" s="7">
        <f t="shared" ref="I80" si="65">SUM(G80:H80)</f>
        <v>0</v>
      </c>
      <c r="J80" s="7">
        <f t="shared" ref="J80" si="66">I80+F80</f>
        <v>41070</v>
      </c>
    </row>
    <row r="81" spans="1:10">
      <c r="A81" s="18"/>
      <c r="B81" s="10">
        <v>55</v>
      </c>
      <c r="C81" s="8" t="s">
        <v>4</v>
      </c>
      <c r="D81" s="7">
        <f>SUM(D82)</f>
        <v>41070</v>
      </c>
      <c r="E81" s="7">
        <f t="shared" si="62"/>
        <v>0</v>
      </c>
      <c r="F81" s="7">
        <f t="shared" si="62"/>
        <v>41070</v>
      </c>
      <c r="G81" s="7">
        <f t="shared" si="62"/>
        <v>0</v>
      </c>
      <c r="H81" s="7">
        <f t="shared" si="62"/>
        <v>0</v>
      </c>
      <c r="I81" s="7">
        <f t="shared" ref="I81" si="67">SUM(G81:H81)</f>
        <v>0</v>
      </c>
      <c r="J81" s="7">
        <f t="shared" ref="J81" si="68">I81+F81</f>
        <v>41070</v>
      </c>
    </row>
    <row r="82" spans="1:10">
      <c r="A82" s="18"/>
      <c r="B82" s="9">
        <v>5514</v>
      </c>
      <c r="C82" s="8" t="s">
        <v>25</v>
      </c>
      <c r="D82" s="7">
        <v>41070</v>
      </c>
      <c r="E82" s="7"/>
      <c r="F82" s="7">
        <f t="shared" ref="F82" si="69">SUM(D82:E82)</f>
        <v>41070</v>
      </c>
      <c r="G82" s="7">
        <v>0</v>
      </c>
      <c r="H82" s="7"/>
      <c r="I82" s="7">
        <f t="shared" ref="I82" si="70">SUM(G82:H82)</f>
        <v>0</v>
      </c>
      <c r="J82" s="7">
        <f t="shared" ref="J82" si="71">I82+F82</f>
        <v>41070</v>
      </c>
    </row>
    <row r="83" spans="1:10">
      <c r="A83" s="14" t="s">
        <v>67</v>
      </c>
      <c r="B83" s="14"/>
      <c r="C83" s="12" t="s">
        <v>68</v>
      </c>
      <c r="D83" s="29">
        <f>SUM(,D84)</f>
        <v>371385</v>
      </c>
      <c r="E83" s="29">
        <f t="shared" ref="E83:H83" si="72">SUM(,E84)</f>
        <v>40256</v>
      </c>
      <c r="F83" s="29">
        <f t="shared" si="72"/>
        <v>411641</v>
      </c>
      <c r="G83" s="29">
        <f t="shared" si="72"/>
        <v>0</v>
      </c>
      <c r="H83" s="29">
        <f t="shared" si="72"/>
        <v>0</v>
      </c>
      <c r="I83" s="29">
        <f t="shared" ref="I83" si="73">SUM(G83:H83)</f>
        <v>0</v>
      </c>
      <c r="J83" s="29">
        <f t="shared" ref="J83" si="74">I83+F83</f>
        <v>411641</v>
      </c>
    </row>
    <row r="84" spans="1:10">
      <c r="A84" s="16" t="s">
        <v>202</v>
      </c>
      <c r="B84" s="16"/>
      <c r="C84" s="17" t="s">
        <v>203</v>
      </c>
      <c r="D84" s="7">
        <f>SUM(D85)</f>
        <v>371385</v>
      </c>
      <c r="E84" s="7">
        <f t="shared" ref="E84:H85" si="75">SUM(E85)</f>
        <v>40256</v>
      </c>
      <c r="F84" s="7">
        <f t="shared" si="75"/>
        <v>411641</v>
      </c>
      <c r="G84" s="7">
        <f t="shared" si="75"/>
        <v>0</v>
      </c>
      <c r="H84" s="7">
        <f t="shared" si="75"/>
        <v>0</v>
      </c>
      <c r="I84" s="7">
        <f t="shared" ref="I84" si="76">SUM(G84:H84)</f>
        <v>0</v>
      </c>
      <c r="J84" s="7">
        <f t="shared" ref="J84" si="77">I84+F84</f>
        <v>411641</v>
      </c>
    </row>
    <row r="85" spans="1:10">
      <c r="A85" s="19"/>
      <c r="B85" s="10">
        <v>55</v>
      </c>
      <c r="C85" s="8" t="s">
        <v>4</v>
      </c>
      <c r="D85" s="7">
        <f>SUM(D86)</f>
        <v>371385</v>
      </c>
      <c r="E85" s="7">
        <f t="shared" si="75"/>
        <v>40256</v>
      </c>
      <c r="F85" s="7">
        <f t="shared" si="75"/>
        <v>411641</v>
      </c>
      <c r="G85" s="7">
        <f t="shared" si="75"/>
        <v>0</v>
      </c>
      <c r="H85" s="7">
        <f t="shared" si="75"/>
        <v>0</v>
      </c>
      <c r="I85" s="7">
        <f t="shared" ref="I85" si="78">SUM(G85:H85)</f>
        <v>0</v>
      </c>
      <c r="J85" s="7">
        <f t="shared" ref="J85" si="79">I85+F85</f>
        <v>411641</v>
      </c>
    </row>
    <row r="86" spans="1:10">
      <c r="A86" s="19"/>
      <c r="B86" s="9">
        <v>5514</v>
      </c>
      <c r="C86" s="8" t="s">
        <v>25</v>
      </c>
      <c r="D86" s="7">
        <v>371385</v>
      </c>
      <c r="E86" s="7">
        <v>40256</v>
      </c>
      <c r="F86" s="7">
        <f t="shared" ref="F86" si="80">SUM(D86:E86)</f>
        <v>411641</v>
      </c>
      <c r="G86" s="7"/>
      <c r="H86" s="7"/>
      <c r="I86" s="7">
        <f t="shared" ref="I86" si="81">SUM(G86:H86)</f>
        <v>0</v>
      </c>
      <c r="J86" s="7">
        <f t="shared" ref="J86" si="82">I86+F86</f>
        <v>411641</v>
      </c>
    </row>
    <row r="87" spans="1:10">
      <c r="A87" s="13">
        <v>10</v>
      </c>
      <c r="B87" s="14"/>
      <c r="C87" s="12" t="s">
        <v>74</v>
      </c>
      <c r="D87" s="29">
        <f>SUM(D88)</f>
        <v>7207</v>
      </c>
      <c r="E87" s="29">
        <f t="shared" ref="E87:H87" si="83">SUM(E88)</f>
        <v>0</v>
      </c>
      <c r="F87" s="29">
        <f t="shared" si="83"/>
        <v>7207</v>
      </c>
      <c r="G87" s="29">
        <f t="shared" si="83"/>
        <v>0</v>
      </c>
      <c r="H87" s="29">
        <f t="shared" si="83"/>
        <v>0</v>
      </c>
      <c r="I87" s="29">
        <f t="shared" ref="I87:I88" si="84">SUM(G87:H87)</f>
        <v>0</v>
      </c>
      <c r="J87" s="29">
        <f t="shared" ref="J87:J88" si="85">I87+F87</f>
        <v>7207</v>
      </c>
    </row>
    <row r="88" spans="1:10">
      <c r="A88" s="16">
        <v>10200</v>
      </c>
      <c r="B88" s="16"/>
      <c r="C88" s="17" t="s">
        <v>75</v>
      </c>
      <c r="D88" s="7">
        <f>SUM(D89)</f>
        <v>7207</v>
      </c>
      <c r="E88" s="7"/>
      <c r="F88" s="7">
        <f t="shared" ref="F88" si="86">SUM(D88:E88)</f>
        <v>7207</v>
      </c>
      <c r="G88" s="7"/>
      <c r="H88" s="7"/>
      <c r="I88" s="7">
        <f t="shared" si="84"/>
        <v>0</v>
      </c>
      <c r="J88" s="7">
        <f t="shared" si="85"/>
        <v>7207</v>
      </c>
    </row>
    <row r="89" spans="1:10">
      <c r="A89" s="19"/>
      <c r="B89" s="10">
        <v>55</v>
      </c>
      <c r="C89" s="8" t="s">
        <v>4</v>
      </c>
      <c r="D89" s="7">
        <f>SUM(D90)</f>
        <v>7207</v>
      </c>
      <c r="E89" s="7"/>
      <c r="F89" s="7">
        <f t="shared" ref="F89:F90" si="87">SUM(D89:E89)</f>
        <v>7207</v>
      </c>
      <c r="G89" s="7"/>
      <c r="H89" s="7"/>
      <c r="I89" s="7">
        <f t="shared" ref="I89:I90" si="88">SUM(G89:H89)</f>
        <v>0</v>
      </c>
      <c r="J89" s="7">
        <f t="shared" ref="J89:J90" si="89">I89+F89</f>
        <v>7207</v>
      </c>
    </row>
    <row r="90" spans="1:10">
      <c r="A90" s="19"/>
      <c r="B90" s="9">
        <v>5514</v>
      </c>
      <c r="C90" s="8" t="s">
        <v>25</v>
      </c>
      <c r="D90" s="7">
        <v>7207</v>
      </c>
      <c r="E90" s="7"/>
      <c r="F90" s="7">
        <f t="shared" si="87"/>
        <v>7207</v>
      </c>
      <c r="G90" s="7"/>
      <c r="H90" s="7"/>
      <c r="I90" s="7">
        <f t="shared" si="88"/>
        <v>0</v>
      </c>
      <c r="J90" s="7">
        <f t="shared" si="89"/>
        <v>7207</v>
      </c>
    </row>
    <row r="91" spans="1:10">
      <c r="A91" s="308" t="s">
        <v>76</v>
      </c>
      <c r="B91" s="309"/>
      <c r="C91" s="309"/>
      <c r="D91" s="29">
        <f>SUM(D92,D108,D127)</f>
        <v>448718</v>
      </c>
      <c r="E91" s="29">
        <f>SUM(E92,E108,E127)</f>
        <v>16000</v>
      </c>
      <c r="F91" s="29">
        <f>SUM(F92,F108,F127)</f>
        <v>464718</v>
      </c>
      <c r="G91" s="29">
        <f>SUM(G92,G108,G127)</f>
        <v>0</v>
      </c>
      <c r="H91" s="29">
        <f>SUM(H92,H108,H127)</f>
        <v>0</v>
      </c>
      <c r="I91" s="29">
        <f t="shared" ref="I91:I96" si="90">SUM(G91:H91)</f>
        <v>0</v>
      </c>
      <c r="J91" s="29">
        <f t="shared" ref="J91:J96" si="91">I91+F91</f>
        <v>464718</v>
      </c>
    </row>
    <row r="92" spans="1:10">
      <c r="A92" s="14" t="s">
        <v>7</v>
      </c>
      <c r="B92" s="14"/>
      <c r="C92" s="12" t="s">
        <v>8</v>
      </c>
      <c r="D92" s="29">
        <f>SUM(D93)</f>
        <v>379490</v>
      </c>
      <c r="E92" s="29">
        <f t="shared" ref="E92:H92" si="92">SUM(E93)</f>
        <v>0</v>
      </c>
      <c r="F92" s="29">
        <f t="shared" si="92"/>
        <v>379490</v>
      </c>
      <c r="G92" s="29">
        <f t="shared" si="92"/>
        <v>0</v>
      </c>
      <c r="H92" s="29">
        <f t="shared" si="92"/>
        <v>0</v>
      </c>
      <c r="I92" s="29">
        <f t="shared" si="90"/>
        <v>0</v>
      </c>
      <c r="J92" s="29">
        <f t="shared" si="91"/>
        <v>379490</v>
      </c>
    </row>
    <row r="93" spans="1:10">
      <c r="A93" s="16" t="s">
        <v>44</v>
      </c>
      <c r="B93" s="16"/>
      <c r="C93" s="17" t="s">
        <v>45</v>
      </c>
      <c r="D93" s="7">
        <f>SUM(D94,D98)</f>
        <v>379490</v>
      </c>
      <c r="E93" s="7">
        <f>SUM(E94,E98)</f>
        <v>0</v>
      </c>
      <c r="F93" s="7">
        <f>SUM(F94,F98)</f>
        <v>379490</v>
      </c>
      <c r="G93" s="7">
        <f>SUM(G94,G98)</f>
        <v>0</v>
      </c>
      <c r="H93" s="7">
        <f>SUM(H94,H98)</f>
        <v>0</v>
      </c>
      <c r="I93" s="7">
        <f t="shared" si="90"/>
        <v>0</v>
      </c>
      <c r="J93" s="7">
        <f t="shared" si="91"/>
        <v>379490</v>
      </c>
    </row>
    <row r="94" spans="1:10">
      <c r="A94" s="19"/>
      <c r="B94" s="10">
        <v>50</v>
      </c>
      <c r="C94" s="8" t="s">
        <v>3</v>
      </c>
      <c r="D94" s="7">
        <f>SUM(D95:D97)</f>
        <v>347837</v>
      </c>
      <c r="E94" s="7">
        <f>SUM(E95:E97)</f>
        <v>0</v>
      </c>
      <c r="F94" s="7">
        <f>SUM(F95:F97)</f>
        <v>347837</v>
      </c>
      <c r="G94" s="7">
        <f>SUM(G95:G97)</f>
        <v>0</v>
      </c>
      <c r="H94" s="7">
        <f>SUM(H95:H97)</f>
        <v>0</v>
      </c>
      <c r="I94" s="7">
        <f t="shared" si="90"/>
        <v>0</v>
      </c>
      <c r="J94" s="7">
        <f t="shared" si="91"/>
        <v>347837</v>
      </c>
    </row>
    <row r="95" spans="1:10">
      <c r="A95" s="19"/>
      <c r="B95" s="9">
        <v>5001</v>
      </c>
      <c r="C95" s="8" t="s">
        <v>12</v>
      </c>
      <c r="D95" s="7">
        <v>229712</v>
      </c>
      <c r="E95" s="7"/>
      <c r="F95" s="7">
        <f t="shared" ref="F95:F96" si="93">SUM(D95:E95)</f>
        <v>229712</v>
      </c>
      <c r="G95" s="7"/>
      <c r="H95" s="7"/>
      <c r="I95" s="7">
        <f t="shared" si="90"/>
        <v>0</v>
      </c>
      <c r="J95" s="7">
        <f t="shared" si="91"/>
        <v>229712</v>
      </c>
    </row>
    <row r="96" spans="1:10">
      <c r="A96" s="19"/>
      <c r="B96" s="9">
        <v>5002</v>
      </c>
      <c r="C96" s="8" t="s">
        <v>13</v>
      </c>
      <c r="D96" s="7">
        <v>30255</v>
      </c>
      <c r="E96" s="7"/>
      <c r="F96" s="7">
        <f t="shared" si="93"/>
        <v>30255</v>
      </c>
      <c r="G96" s="7"/>
      <c r="H96" s="7"/>
      <c r="I96" s="7">
        <f t="shared" si="90"/>
        <v>0</v>
      </c>
      <c r="J96" s="7">
        <f t="shared" si="91"/>
        <v>30255</v>
      </c>
    </row>
    <row r="97" spans="1:10">
      <c r="A97" s="19"/>
      <c r="B97" s="9">
        <v>506</v>
      </c>
      <c r="C97" s="8" t="s">
        <v>17</v>
      </c>
      <c r="D97" s="7">
        <v>87870</v>
      </c>
      <c r="E97" s="7"/>
      <c r="F97" s="7">
        <f t="shared" ref="F97" si="94">SUM(D97:E97)</f>
        <v>87870</v>
      </c>
      <c r="G97" s="7"/>
      <c r="H97" s="7"/>
      <c r="I97" s="7">
        <f t="shared" ref="I97" si="95">SUM(G97:H97)</f>
        <v>0</v>
      </c>
      <c r="J97" s="7">
        <f t="shared" ref="J97" si="96">I97+F97</f>
        <v>87870</v>
      </c>
    </row>
    <row r="98" spans="1:10">
      <c r="A98" s="19"/>
      <c r="B98" s="10">
        <v>55</v>
      </c>
      <c r="C98" s="8" t="s">
        <v>4</v>
      </c>
      <c r="D98" s="7">
        <f>SUM(D99:D107)</f>
        <v>31653</v>
      </c>
      <c r="E98" s="7">
        <f t="shared" ref="E98:H98" si="97">SUM(E99:E107)</f>
        <v>0</v>
      </c>
      <c r="F98" s="7">
        <f t="shared" si="97"/>
        <v>31653</v>
      </c>
      <c r="G98" s="7">
        <f t="shared" si="97"/>
        <v>0</v>
      </c>
      <c r="H98" s="7">
        <f t="shared" si="97"/>
        <v>0</v>
      </c>
      <c r="I98" s="7">
        <f t="shared" ref="I98:I103" si="98">SUM(G98:H98)</f>
        <v>0</v>
      </c>
      <c r="J98" s="7">
        <f t="shared" ref="J98:J103" si="99">I98+F98</f>
        <v>31653</v>
      </c>
    </row>
    <row r="99" spans="1:10">
      <c r="A99" s="19"/>
      <c r="B99" s="9">
        <v>5500</v>
      </c>
      <c r="C99" s="8" t="s">
        <v>18</v>
      </c>
      <c r="D99" s="7">
        <v>7075</v>
      </c>
      <c r="E99" s="7"/>
      <c r="F99" s="7">
        <f t="shared" ref="F99:F103" si="100">SUM(D99:E99)</f>
        <v>7075</v>
      </c>
      <c r="G99" s="7"/>
      <c r="H99" s="7"/>
      <c r="I99" s="7">
        <f t="shared" si="98"/>
        <v>0</v>
      </c>
      <c r="J99" s="7">
        <f t="shared" si="99"/>
        <v>7075</v>
      </c>
    </row>
    <row r="100" spans="1:10">
      <c r="A100" s="19"/>
      <c r="B100" s="9">
        <v>5503</v>
      </c>
      <c r="C100" s="8" t="s">
        <v>20</v>
      </c>
      <c r="D100" s="7">
        <v>1517</v>
      </c>
      <c r="E100" s="7"/>
      <c r="F100" s="7">
        <f t="shared" si="100"/>
        <v>1517</v>
      </c>
      <c r="G100" s="7"/>
      <c r="H100" s="7"/>
      <c r="I100" s="7">
        <f t="shared" si="98"/>
        <v>0</v>
      </c>
      <c r="J100" s="7">
        <f t="shared" si="99"/>
        <v>1517</v>
      </c>
    </row>
    <row r="101" spans="1:10">
      <c r="A101" s="19"/>
      <c r="B101" s="9">
        <v>5504</v>
      </c>
      <c r="C101" s="8" t="s">
        <v>21</v>
      </c>
      <c r="D101" s="7">
        <v>2226</v>
      </c>
      <c r="E101" s="7"/>
      <c r="F101" s="7">
        <f t="shared" si="100"/>
        <v>2226</v>
      </c>
      <c r="G101" s="7"/>
      <c r="H101" s="7"/>
      <c r="I101" s="7">
        <f t="shared" si="98"/>
        <v>0</v>
      </c>
      <c r="J101" s="7">
        <f t="shared" si="99"/>
        <v>2226</v>
      </c>
    </row>
    <row r="102" spans="1:10">
      <c r="A102" s="19"/>
      <c r="B102" s="9">
        <v>5511</v>
      </c>
      <c r="C102" s="8" t="s">
        <v>22</v>
      </c>
      <c r="D102" s="7">
        <v>500</v>
      </c>
      <c r="E102" s="7"/>
      <c r="F102" s="7">
        <f t="shared" si="100"/>
        <v>500</v>
      </c>
      <c r="G102" s="7"/>
      <c r="H102" s="7"/>
      <c r="I102" s="7">
        <f t="shared" si="98"/>
        <v>0</v>
      </c>
      <c r="J102" s="7">
        <f t="shared" si="99"/>
        <v>500</v>
      </c>
    </row>
    <row r="103" spans="1:10">
      <c r="A103" s="19"/>
      <c r="B103" s="9">
        <v>5513</v>
      </c>
      <c r="C103" s="8" t="s">
        <v>24</v>
      </c>
      <c r="D103" s="7">
        <v>17672</v>
      </c>
      <c r="E103" s="7"/>
      <c r="F103" s="7">
        <f t="shared" si="100"/>
        <v>17672</v>
      </c>
      <c r="G103" s="7"/>
      <c r="H103" s="7"/>
      <c r="I103" s="7">
        <f t="shared" si="98"/>
        <v>0</v>
      </c>
      <c r="J103" s="7">
        <f t="shared" si="99"/>
        <v>17672</v>
      </c>
    </row>
    <row r="104" spans="1:10">
      <c r="A104" s="19"/>
      <c r="B104" s="9">
        <v>5514</v>
      </c>
      <c r="C104" s="8" t="s">
        <v>25</v>
      </c>
      <c r="D104" s="7">
        <v>383</v>
      </c>
      <c r="E104" s="7"/>
      <c r="F104" s="7">
        <f t="shared" ref="F104:F106" si="101">SUM(D104:E104)</f>
        <v>383</v>
      </c>
      <c r="G104" s="7"/>
      <c r="H104" s="7"/>
      <c r="I104" s="7">
        <f t="shared" ref="I104:I105" si="102">SUM(G104:H104)</f>
        <v>0</v>
      </c>
      <c r="J104" s="7">
        <f t="shared" ref="J104:J105" si="103">I104+F104</f>
        <v>383</v>
      </c>
    </row>
    <row r="105" spans="1:10">
      <c r="A105" s="19"/>
      <c r="B105" s="9">
        <v>5515</v>
      </c>
      <c r="C105" s="8" t="s">
        <v>26</v>
      </c>
      <c r="D105" s="7">
        <v>650</v>
      </c>
      <c r="E105" s="7"/>
      <c r="F105" s="7">
        <f t="shared" si="101"/>
        <v>650</v>
      </c>
      <c r="G105" s="7"/>
      <c r="H105" s="7"/>
      <c r="I105" s="7">
        <f t="shared" si="102"/>
        <v>0</v>
      </c>
      <c r="J105" s="7">
        <f t="shared" si="103"/>
        <v>650</v>
      </c>
    </row>
    <row r="106" spans="1:10" s="261" customFormat="1">
      <c r="A106" s="19"/>
      <c r="B106" s="9">
        <v>5522</v>
      </c>
      <c r="C106" s="8" t="s">
        <v>29</v>
      </c>
      <c r="D106" s="7">
        <v>630</v>
      </c>
      <c r="E106" s="7"/>
      <c r="F106" s="7">
        <f t="shared" si="101"/>
        <v>630</v>
      </c>
      <c r="G106" s="7"/>
      <c r="H106" s="7"/>
      <c r="I106" s="7">
        <f t="shared" ref="I106" si="104">SUM(G106:H106)</f>
        <v>0</v>
      </c>
      <c r="J106" s="7">
        <f t="shared" ref="J106" si="105">I106+F106</f>
        <v>630</v>
      </c>
    </row>
    <row r="107" spans="1:10">
      <c r="A107" s="19"/>
      <c r="B107" s="9">
        <v>5532</v>
      </c>
      <c r="C107" s="8" t="s">
        <v>33</v>
      </c>
      <c r="D107" s="7">
        <v>1000</v>
      </c>
      <c r="E107" s="7"/>
      <c r="F107" s="7">
        <f t="shared" ref="F107" si="106">SUM(D107:E107)</f>
        <v>1000</v>
      </c>
      <c r="G107" s="7"/>
      <c r="H107" s="7"/>
      <c r="I107" s="7">
        <f t="shared" ref="I107" si="107">SUM(G107:H107)</f>
        <v>0</v>
      </c>
      <c r="J107" s="7">
        <f t="shared" ref="J107" si="108">I107+F107</f>
        <v>1000</v>
      </c>
    </row>
    <row r="108" spans="1:10">
      <c r="A108" s="14" t="s">
        <v>53</v>
      </c>
      <c r="B108" s="14"/>
      <c r="C108" s="12" t="s">
        <v>54</v>
      </c>
      <c r="D108" s="29">
        <f>SUM(D109,D120)</f>
        <v>58150</v>
      </c>
      <c r="E108" s="29">
        <f t="shared" ref="E108:H108" si="109">SUM(E109,E120)</f>
        <v>0</v>
      </c>
      <c r="F108" s="29">
        <f t="shared" si="109"/>
        <v>58150</v>
      </c>
      <c r="G108" s="29">
        <f t="shared" si="109"/>
        <v>0</v>
      </c>
      <c r="H108" s="29">
        <f t="shared" si="109"/>
        <v>0</v>
      </c>
      <c r="I108" s="29">
        <f t="shared" ref="I108:I113" si="110">SUM(G108:H108)</f>
        <v>0</v>
      </c>
      <c r="J108" s="29">
        <f t="shared" ref="J108:J113" si="111">I108+F108</f>
        <v>58150</v>
      </c>
    </row>
    <row r="109" spans="1:10">
      <c r="A109" s="16" t="s">
        <v>59</v>
      </c>
      <c r="B109" s="16"/>
      <c r="C109" s="17" t="s">
        <v>77</v>
      </c>
      <c r="D109" s="7">
        <f>SUM(D110,D113,D118)</f>
        <v>37410</v>
      </c>
      <c r="E109" s="7">
        <f t="shared" ref="E109:H109" si="112">SUM(E110,E113,E118)</f>
        <v>0</v>
      </c>
      <c r="F109" s="7">
        <f t="shared" si="112"/>
        <v>37410</v>
      </c>
      <c r="G109" s="7">
        <f t="shared" si="112"/>
        <v>0</v>
      </c>
      <c r="H109" s="7">
        <f t="shared" si="112"/>
        <v>0</v>
      </c>
      <c r="I109" s="7">
        <f t="shared" si="110"/>
        <v>0</v>
      </c>
      <c r="J109" s="7">
        <f t="shared" si="111"/>
        <v>37410</v>
      </c>
    </row>
    <row r="110" spans="1:10" s="261" customFormat="1">
      <c r="A110" s="16"/>
      <c r="B110" s="10">
        <v>50</v>
      </c>
      <c r="C110" s="8" t="s">
        <v>3</v>
      </c>
      <c r="D110" s="7">
        <f>SUM(D111:D112)</f>
        <v>6690</v>
      </c>
      <c r="E110" s="7"/>
      <c r="F110" s="7">
        <f>SUM(D110:E110)</f>
        <v>6690</v>
      </c>
      <c r="G110" s="7"/>
      <c r="H110" s="7"/>
      <c r="I110" s="7"/>
      <c r="J110" s="7">
        <f t="shared" si="111"/>
        <v>6690</v>
      </c>
    </row>
    <row r="111" spans="1:10" s="261" customFormat="1">
      <c r="A111" s="16"/>
      <c r="B111" s="9">
        <v>5005</v>
      </c>
      <c r="C111" s="8" t="s">
        <v>14</v>
      </c>
      <c r="D111" s="7">
        <v>5000</v>
      </c>
      <c r="E111" s="7"/>
      <c r="F111" s="7">
        <f t="shared" ref="F111:F112" si="113">SUM(D111:E111)</f>
        <v>5000</v>
      </c>
      <c r="G111" s="7"/>
      <c r="H111" s="7"/>
      <c r="I111" s="7"/>
      <c r="J111" s="7">
        <f t="shared" si="111"/>
        <v>5000</v>
      </c>
    </row>
    <row r="112" spans="1:10" s="261" customFormat="1">
      <c r="A112" s="16"/>
      <c r="B112" s="9">
        <v>506</v>
      </c>
      <c r="C112" s="8" t="s">
        <v>17</v>
      </c>
      <c r="D112" s="7">
        <v>1690</v>
      </c>
      <c r="E112" s="7"/>
      <c r="F112" s="7">
        <f t="shared" si="113"/>
        <v>1690</v>
      </c>
      <c r="G112" s="7"/>
      <c r="H112" s="7"/>
      <c r="I112" s="7"/>
      <c r="J112" s="7">
        <f t="shared" si="111"/>
        <v>1690</v>
      </c>
    </row>
    <row r="113" spans="1:10">
      <c r="A113" s="19"/>
      <c r="B113" s="10">
        <v>55</v>
      </c>
      <c r="C113" s="8" t="s">
        <v>4</v>
      </c>
      <c r="D113" s="7">
        <f>SUM(D114:D117)</f>
        <v>22720</v>
      </c>
      <c r="E113" s="7">
        <f t="shared" ref="E113:H113" si="114">SUM(E114:E117)</f>
        <v>0</v>
      </c>
      <c r="F113" s="7">
        <f t="shared" si="114"/>
        <v>22720</v>
      </c>
      <c r="G113" s="7">
        <f t="shared" si="114"/>
        <v>0</v>
      </c>
      <c r="H113" s="7">
        <f t="shared" si="114"/>
        <v>0</v>
      </c>
      <c r="I113" s="7">
        <f t="shared" si="110"/>
        <v>0</v>
      </c>
      <c r="J113" s="7">
        <f t="shared" si="111"/>
        <v>22720</v>
      </c>
    </row>
    <row r="114" spans="1:10">
      <c r="A114" s="19"/>
      <c r="B114" s="9">
        <v>5500</v>
      </c>
      <c r="C114" s="8" t="s">
        <v>18</v>
      </c>
      <c r="D114" s="7">
        <v>7400</v>
      </c>
      <c r="E114" s="7"/>
      <c r="F114" s="7">
        <f t="shared" ref="F114:F115" si="115">SUM(D114:E114)</f>
        <v>7400</v>
      </c>
      <c r="G114" s="7"/>
      <c r="H114" s="7"/>
      <c r="I114" s="7">
        <f t="shared" ref="I114:I115" si="116">SUM(G114:H114)</f>
        <v>0</v>
      </c>
      <c r="J114" s="7">
        <f t="shared" ref="J114:J115" si="117">I114+F114</f>
        <v>7400</v>
      </c>
    </row>
    <row r="115" spans="1:10">
      <c r="A115" s="19"/>
      <c r="B115" s="9">
        <v>5502</v>
      </c>
      <c r="C115" s="8" t="s">
        <v>19</v>
      </c>
      <c r="D115" s="7">
        <v>7000</v>
      </c>
      <c r="E115" s="7"/>
      <c r="F115" s="7">
        <f t="shared" si="115"/>
        <v>7000</v>
      </c>
      <c r="G115" s="7"/>
      <c r="H115" s="7"/>
      <c r="I115" s="7">
        <f t="shared" si="116"/>
        <v>0</v>
      </c>
      <c r="J115" s="7">
        <f t="shared" si="117"/>
        <v>7000</v>
      </c>
    </row>
    <row r="116" spans="1:10">
      <c r="A116" s="19"/>
      <c r="B116" s="9">
        <v>5503</v>
      </c>
      <c r="C116" s="8" t="s">
        <v>20</v>
      </c>
      <c r="D116" s="7">
        <v>4000</v>
      </c>
      <c r="E116" s="7"/>
      <c r="F116" s="7">
        <f t="shared" ref="F116" si="118">SUM(D116:E116)</f>
        <v>4000</v>
      </c>
      <c r="G116" s="7"/>
      <c r="H116" s="7"/>
      <c r="I116" s="7">
        <f t="shared" ref="I116" si="119">SUM(G116:H116)</f>
        <v>0</v>
      </c>
      <c r="J116" s="7">
        <f t="shared" ref="J116" si="120">I116+F116</f>
        <v>4000</v>
      </c>
    </row>
    <row r="117" spans="1:10" ht="26.25">
      <c r="A117" s="19"/>
      <c r="B117" s="9">
        <v>5525</v>
      </c>
      <c r="C117" s="11" t="s">
        <v>48</v>
      </c>
      <c r="D117" s="7">
        <v>4320</v>
      </c>
      <c r="E117" s="7"/>
      <c r="F117" s="7">
        <f t="shared" ref="F117" si="121">SUM(D117:E117)</f>
        <v>4320</v>
      </c>
      <c r="G117" s="7"/>
      <c r="H117" s="7"/>
      <c r="I117" s="7">
        <f t="shared" ref="I117" si="122">SUM(G117:H117)</f>
        <v>0</v>
      </c>
      <c r="J117" s="7">
        <f t="shared" ref="J117" si="123">I117+F117</f>
        <v>4320</v>
      </c>
    </row>
    <row r="118" spans="1:10">
      <c r="A118" s="19"/>
      <c r="B118" s="10">
        <v>4</v>
      </c>
      <c r="C118" s="8" t="s">
        <v>509</v>
      </c>
      <c r="D118" s="7">
        <f>SUM(D119)</f>
        <v>8000</v>
      </c>
      <c r="E118" s="7">
        <f t="shared" ref="E118:H118" si="124">SUM(E119)</f>
        <v>0</v>
      </c>
      <c r="F118" s="7">
        <f t="shared" si="124"/>
        <v>8000</v>
      </c>
      <c r="G118" s="7">
        <f t="shared" si="124"/>
        <v>0</v>
      </c>
      <c r="H118" s="7">
        <f t="shared" si="124"/>
        <v>0</v>
      </c>
      <c r="I118" s="7">
        <f t="shared" ref="I118:I120" si="125">SUM(G118:H118)</f>
        <v>0</v>
      </c>
      <c r="J118" s="7">
        <f t="shared" ref="J118:J120" si="126">I118+F118</f>
        <v>8000</v>
      </c>
    </row>
    <row r="119" spans="1:10">
      <c r="A119" s="19"/>
      <c r="B119" s="9">
        <v>4139</v>
      </c>
      <c r="C119" s="11" t="s">
        <v>417</v>
      </c>
      <c r="D119" s="7">
        <v>8000</v>
      </c>
      <c r="E119" s="7"/>
      <c r="F119" s="7">
        <f t="shared" ref="F119" si="127">SUM(D119:E119)</f>
        <v>8000</v>
      </c>
      <c r="G119" s="7"/>
      <c r="H119" s="7"/>
      <c r="I119" s="7">
        <f t="shared" si="125"/>
        <v>0</v>
      </c>
      <c r="J119" s="7">
        <f t="shared" si="126"/>
        <v>8000</v>
      </c>
    </row>
    <row r="120" spans="1:10">
      <c r="A120" s="16" t="s">
        <v>78</v>
      </c>
      <c r="B120" s="16"/>
      <c r="C120" s="17" t="s">
        <v>418</v>
      </c>
      <c r="D120" s="7">
        <f>SUM(D121,D125)</f>
        <v>20740</v>
      </c>
      <c r="E120" s="7">
        <f t="shared" ref="E120:H120" si="128">SUM(E121,E125)</f>
        <v>0</v>
      </c>
      <c r="F120" s="7">
        <f t="shared" si="128"/>
        <v>20740</v>
      </c>
      <c r="G120" s="7">
        <f t="shared" si="128"/>
        <v>0</v>
      </c>
      <c r="H120" s="7">
        <f t="shared" si="128"/>
        <v>0</v>
      </c>
      <c r="I120" s="7">
        <f t="shared" si="125"/>
        <v>0</v>
      </c>
      <c r="J120" s="7">
        <f t="shared" si="126"/>
        <v>20740</v>
      </c>
    </row>
    <row r="121" spans="1:10">
      <c r="A121" s="19"/>
      <c r="B121" s="10">
        <v>55</v>
      </c>
      <c r="C121" s="8" t="s">
        <v>4</v>
      </c>
      <c r="D121" s="7">
        <f>SUM(D122:D124)</f>
        <v>14240</v>
      </c>
      <c r="E121" s="7">
        <f t="shared" ref="E121:H121" si="129">SUM(E122:E124)</f>
        <v>0</v>
      </c>
      <c r="F121" s="7">
        <f t="shared" si="129"/>
        <v>14240</v>
      </c>
      <c r="G121" s="7">
        <f t="shared" si="129"/>
        <v>0</v>
      </c>
      <c r="H121" s="7">
        <f t="shared" si="129"/>
        <v>0</v>
      </c>
      <c r="I121" s="7">
        <f t="shared" ref="I121" si="130">SUM(G121:H121)</f>
        <v>0</v>
      </c>
      <c r="J121" s="7">
        <f t="shared" ref="J121" si="131">I121+F121</f>
        <v>14240</v>
      </c>
    </row>
    <row r="122" spans="1:10">
      <c r="A122" s="19"/>
      <c r="B122" s="9">
        <v>5502</v>
      </c>
      <c r="C122" s="8" t="s">
        <v>19</v>
      </c>
      <c r="D122" s="7">
        <v>1750</v>
      </c>
      <c r="E122" s="7"/>
      <c r="F122" s="7">
        <f t="shared" ref="F122:F123" si="132">SUM(D122:E122)</f>
        <v>1750</v>
      </c>
      <c r="G122" s="7"/>
      <c r="H122" s="7"/>
      <c r="I122" s="7">
        <f t="shared" ref="I122" si="133">SUM(G122:H122)</f>
        <v>0</v>
      </c>
      <c r="J122" s="7">
        <f t="shared" ref="J122" si="134">I122+F122</f>
        <v>1750</v>
      </c>
    </row>
    <row r="123" spans="1:10" s="261" customFormat="1">
      <c r="A123" s="19"/>
      <c r="B123" s="9">
        <v>5515</v>
      </c>
      <c r="C123" s="8" t="s">
        <v>26</v>
      </c>
      <c r="D123" s="7">
        <v>4500</v>
      </c>
      <c r="E123" s="7"/>
      <c r="F123" s="7">
        <f t="shared" si="132"/>
        <v>4500</v>
      </c>
      <c r="G123" s="7"/>
      <c r="H123" s="7"/>
      <c r="I123" s="7">
        <f t="shared" ref="I123" si="135">SUM(G123:H123)</f>
        <v>0</v>
      </c>
      <c r="J123" s="7">
        <f t="shared" ref="J123" si="136">I123+F123</f>
        <v>4500</v>
      </c>
    </row>
    <row r="124" spans="1:10">
      <c r="A124" s="19"/>
      <c r="B124" s="9">
        <v>5540</v>
      </c>
      <c r="C124" s="8" t="s">
        <v>35</v>
      </c>
      <c r="D124" s="7">
        <v>7990</v>
      </c>
      <c r="E124" s="7"/>
      <c r="F124" s="7">
        <f t="shared" ref="F124" si="137">SUM(D124:E124)</f>
        <v>7990</v>
      </c>
      <c r="G124" s="7"/>
      <c r="H124" s="7"/>
      <c r="I124" s="7">
        <f t="shared" ref="I124" si="138">SUM(G124:H124)</f>
        <v>0</v>
      </c>
      <c r="J124" s="7">
        <f t="shared" ref="J124" si="139">I124+F124</f>
        <v>7990</v>
      </c>
    </row>
    <row r="125" spans="1:10">
      <c r="A125" s="19"/>
      <c r="B125" s="10">
        <v>4</v>
      </c>
      <c r="C125" s="8" t="s">
        <v>509</v>
      </c>
      <c r="D125" s="7">
        <f>SUM(D126)</f>
        <v>6500</v>
      </c>
      <c r="E125" s="7">
        <f t="shared" ref="E125:H125" si="140">SUM(E126)</f>
        <v>0</v>
      </c>
      <c r="F125" s="7">
        <f t="shared" si="140"/>
        <v>6500</v>
      </c>
      <c r="G125" s="7">
        <f t="shared" si="140"/>
        <v>0</v>
      </c>
      <c r="H125" s="7">
        <f t="shared" si="140"/>
        <v>0</v>
      </c>
      <c r="I125" s="7">
        <f t="shared" ref="I125:I126" si="141">SUM(G125:H125)</f>
        <v>0</v>
      </c>
      <c r="J125" s="7">
        <f t="shared" ref="J125:J126" si="142">I125+F125</f>
        <v>6500</v>
      </c>
    </row>
    <row r="126" spans="1:10">
      <c r="A126" s="19"/>
      <c r="B126" s="9">
        <v>4139</v>
      </c>
      <c r="C126" s="8" t="s">
        <v>417</v>
      </c>
      <c r="D126" s="7">
        <v>6500</v>
      </c>
      <c r="E126" s="7"/>
      <c r="F126" s="7">
        <f t="shared" ref="F126" si="143">SUM(D126:E126)</f>
        <v>6500</v>
      </c>
      <c r="G126" s="7"/>
      <c r="H126" s="7"/>
      <c r="I126" s="7">
        <f t="shared" si="141"/>
        <v>0</v>
      </c>
      <c r="J126" s="7">
        <f t="shared" si="142"/>
        <v>6500</v>
      </c>
    </row>
    <row r="127" spans="1:10">
      <c r="A127" s="14" t="s">
        <v>61</v>
      </c>
      <c r="B127" s="14"/>
      <c r="C127" s="12" t="s">
        <v>62</v>
      </c>
      <c r="D127" s="28">
        <f>SUM(D128)</f>
        <v>11078</v>
      </c>
      <c r="E127" s="28">
        <f t="shared" ref="E127:H127" si="144">SUM(E128)</f>
        <v>16000</v>
      </c>
      <c r="F127" s="28">
        <f t="shared" si="144"/>
        <v>27078</v>
      </c>
      <c r="G127" s="28">
        <f t="shared" si="144"/>
        <v>0</v>
      </c>
      <c r="H127" s="28">
        <f t="shared" si="144"/>
        <v>0</v>
      </c>
      <c r="I127" s="28">
        <f t="shared" ref="I127" si="145">SUM(G127:H127)</f>
        <v>0</v>
      </c>
      <c r="J127" s="28">
        <f t="shared" ref="J127" si="146">I127+F127</f>
        <v>27078</v>
      </c>
    </row>
    <row r="128" spans="1:10">
      <c r="A128" s="16" t="s">
        <v>80</v>
      </c>
      <c r="B128" s="16"/>
      <c r="C128" s="17" t="s">
        <v>81</v>
      </c>
      <c r="D128" s="7">
        <f>SUM(D129,D132)</f>
        <v>11078</v>
      </c>
      <c r="E128" s="7">
        <f t="shared" ref="E128:H128" si="147">SUM(E129,E132)</f>
        <v>16000</v>
      </c>
      <c r="F128" s="7">
        <f t="shared" si="147"/>
        <v>27078</v>
      </c>
      <c r="G128" s="7">
        <f t="shared" si="147"/>
        <v>0</v>
      </c>
      <c r="H128" s="7">
        <f t="shared" si="147"/>
        <v>0</v>
      </c>
      <c r="I128" s="7">
        <f t="shared" ref="I128:I133" si="148">SUM(G128:H128)</f>
        <v>0</v>
      </c>
      <c r="J128" s="7">
        <f t="shared" ref="J128:J133" si="149">I128+F128</f>
        <v>27078</v>
      </c>
    </row>
    <row r="129" spans="1:10">
      <c r="A129" s="19"/>
      <c r="B129" s="10">
        <v>50</v>
      </c>
      <c r="C129" s="8" t="s">
        <v>3</v>
      </c>
      <c r="D129" s="166">
        <f>SUM(D130:D131)</f>
        <v>1606</v>
      </c>
      <c r="E129" s="166">
        <f>SUM(E130:E131)</f>
        <v>15198</v>
      </c>
      <c r="F129" s="166">
        <f>SUM(F130:F131)</f>
        <v>16804</v>
      </c>
      <c r="G129" s="166">
        <f>SUM(G130:G131)</f>
        <v>0</v>
      </c>
      <c r="H129" s="166">
        <f>SUM(H130:H131)</f>
        <v>0</v>
      </c>
      <c r="I129" s="7">
        <f t="shared" si="148"/>
        <v>0</v>
      </c>
      <c r="J129" s="7">
        <f t="shared" si="149"/>
        <v>16804</v>
      </c>
    </row>
    <row r="130" spans="1:10">
      <c r="A130" s="19"/>
      <c r="B130" s="9">
        <v>5001</v>
      </c>
      <c r="C130" s="8" t="s">
        <v>12</v>
      </c>
      <c r="D130" s="7">
        <v>1200</v>
      </c>
      <c r="E130" s="93">
        <v>11359</v>
      </c>
      <c r="F130" s="7">
        <f t="shared" ref="F130:F133" si="150">SUM(D130:E130)</f>
        <v>12559</v>
      </c>
      <c r="G130" s="7"/>
      <c r="H130" s="7"/>
      <c r="I130" s="7">
        <f t="shared" si="148"/>
        <v>0</v>
      </c>
      <c r="J130" s="7">
        <f t="shared" si="149"/>
        <v>12559</v>
      </c>
    </row>
    <row r="131" spans="1:10">
      <c r="A131" s="19"/>
      <c r="B131" s="9">
        <v>506</v>
      </c>
      <c r="C131" s="8" t="s">
        <v>17</v>
      </c>
      <c r="D131" s="7">
        <v>406</v>
      </c>
      <c r="E131" s="93">
        <v>3839</v>
      </c>
      <c r="F131" s="7">
        <f t="shared" si="150"/>
        <v>4245</v>
      </c>
      <c r="G131" s="7"/>
      <c r="H131" s="7"/>
      <c r="I131" s="7">
        <f t="shared" si="148"/>
        <v>0</v>
      </c>
      <c r="J131" s="7">
        <f t="shared" si="149"/>
        <v>4245</v>
      </c>
    </row>
    <row r="132" spans="1:10">
      <c r="A132" s="19"/>
      <c r="B132" s="10">
        <v>55</v>
      </c>
      <c r="C132" s="8" t="s">
        <v>4</v>
      </c>
      <c r="D132" s="7">
        <f>SUM(D133:D135)</f>
        <v>9472</v>
      </c>
      <c r="E132" s="7">
        <f t="shared" ref="E132:H132" si="151">SUM(E133:E135)</f>
        <v>802</v>
      </c>
      <c r="F132" s="7">
        <f t="shared" si="151"/>
        <v>10274</v>
      </c>
      <c r="G132" s="7">
        <f t="shared" si="151"/>
        <v>0</v>
      </c>
      <c r="H132" s="7">
        <f t="shared" si="151"/>
        <v>0</v>
      </c>
      <c r="I132" s="7">
        <f t="shared" si="148"/>
        <v>0</v>
      </c>
      <c r="J132" s="7">
        <f t="shared" si="149"/>
        <v>10274</v>
      </c>
    </row>
    <row r="133" spans="1:10">
      <c r="A133" s="19"/>
      <c r="B133" s="9">
        <v>5500</v>
      </c>
      <c r="C133" s="8" t="s">
        <v>18</v>
      </c>
      <c r="D133" s="7"/>
      <c r="E133" s="93">
        <v>802</v>
      </c>
      <c r="F133" s="7">
        <f t="shared" si="150"/>
        <v>802</v>
      </c>
      <c r="G133" s="7"/>
      <c r="H133" s="7"/>
      <c r="I133" s="7">
        <f t="shared" si="148"/>
        <v>0</v>
      </c>
      <c r="J133" s="7">
        <f t="shared" si="149"/>
        <v>802</v>
      </c>
    </row>
    <row r="134" spans="1:10">
      <c r="A134" s="19"/>
      <c r="B134" s="9">
        <v>5502</v>
      </c>
      <c r="C134" s="8" t="s">
        <v>19</v>
      </c>
      <c r="D134" s="7">
        <v>7472</v>
      </c>
      <c r="E134" s="7"/>
      <c r="F134" s="7">
        <f t="shared" ref="F134:F153" si="152">SUM(D134:E134)</f>
        <v>7472</v>
      </c>
      <c r="G134" s="7"/>
      <c r="H134" s="7"/>
      <c r="I134" s="7">
        <f t="shared" ref="I134:I135" si="153">SUM(G134:H134)</f>
        <v>0</v>
      </c>
      <c r="J134" s="7">
        <f t="shared" ref="J134:J135" si="154">I134+F134</f>
        <v>7472</v>
      </c>
    </row>
    <row r="135" spans="1:10">
      <c r="A135" s="19"/>
      <c r="B135" s="9">
        <v>5503</v>
      </c>
      <c r="C135" s="8" t="s">
        <v>20</v>
      </c>
      <c r="D135" s="7">
        <v>2000</v>
      </c>
      <c r="E135" s="7"/>
      <c r="F135" s="7">
        <f t="shared" si="152"/>
        <v>2000</v>
      </c>
      <c r="G135" s="7"/>
      <c r="H135" s="7"/>
      <c r="I135" s="7">
        <f t="shared" si="153"/>
        <v>0</v>
      </c>
      <c r="J135" s="7">
        <f t="shared" si="154"/>
        <v>2000</v>
      </c>
    </row>
    <row r="136" spans="1:10">
      <c r="A136" s="308" t="s">
        <v>82</v>
      </c>
      <c r="B136" s="309"/>
      <c r="C136" s="309"/>
      <c r="D136" s="29">
        <f>SUM(D137,D168)</f>
        <v>636062</v>
      </c>
      <c r="E136" s="29">
        <f t="shared" ref="E136:H136" si="155">SUM(E137,E168)</f>
        <v>0</v>
      </c>
      <c r="F136" s="29">
        <f t="shared" si="155"/>
        <v>636062</v>
      </c>
      <c r="G136" s="29">
        <f t="shared" si="155"/>
        <v>0</v>
      </c>
      <c r="H136" s="29">
        <f t="shared" si="155"/>
        <v>0</v>
      </c>
      <c r="I136" s="29">
        <f t="shared" ref="I136:I155" si="156">SUM(G136:H136)</f>
        <v>0</v>
      </c>
      <c r="J136" s="29">
        <f t="shared" ref="J136:J155" si="157">I136+F136</f>
        <v>636062</v>
      </c>
    </row>
    <row r="137" spans="1:10">
      <c r="A137" s="14" t="s">
        <v>7</v>
      </c>
      <c r="B137" s="14"/>
      <c r="C137" s="12" t="s">
        <v>8</v>
      </c>
      <c r="D137" s="29">
        <f>SUM(D138,D154)</f>
        <v>441799</v>
      </c>
      <c r="E137" s="29">
        <f t="shared" ref="E137:H137" si="158">SUM(E138,E154)</f>
        <v>0</v>
      </c>
      <c r="F137" s="29">
        <f t="shared" si="158"/>
        <v>441799</v>
      </c>
      <c r="G137" s="29">
        <f t="shared" si="158"/>
        <v>0</v>
      </c>
      <c r="H137" s="29">
        <f t="shared" si="158"/>
        <v>0</v>
      </c>
      <c r="I137" s="29">
        <f t="shared" si="156"/>
        <v>0</v>
      </c>
      <c r="J137" s="29">
        <f t="shared" si="157"/>
        <v>441799</v>
      </c>
    </row>
    <row r="138" spans="1:10">
      <c r="A138" s="16" t="s">
        <v>44</v>
      </c>
      <c r="B138" s="16"/>
      <c r="C138" s="17" t="s">
        <v>45</v>
      </c>
      <c r="D138" s="7">
        <f>SUM(D139,D143)</f>
        <v>223096</v>
      </c>
      <c r="E138" s="7">
        <f t="shared" ref="E138:H138" si="159">SUM(E139,E143)</f>
        <v>0</v>
      </c>
      <c r="F138" s="7">
        <f t="shared" si="159"/>
        <v>223096</v>
      </c>
      <c r="G138" s="7">
        <f t="shared" si="159"/>
        <v>0</v>
      </c>
      <c r="H138" s="7">
        <f t="shared" si="159"/>
        <v>0</v>
      </c>
      <c r="I138" s="7">
        <f t="shared" si="156"/>
        <v>0</v>
      </c>
      <c r="J138" s="7">
        <f t="shared" si="157"/>
        <v>223096</v>
      </c>
    </row>
    <row r="139" spans="1:10">
      <c r="A139" s="19"/>
      <c r="B139" s="10">
        <v>50</v>
      </c>
      <c r="C139" s="8" t="s">
        <v>3</v>
      </c>
      <c r="D139" s="7">
        <f>SUM(D140:D142)</f>
        <v>205359</v>
      </c>
      <c r="E139" s="7">
        <f t="shared" ref="E139:H139" si="160">SUM(E140:E142)</f>
        <v>0</v>
      </c>
      <c r="F139" s="7">
        <f t="shared" si="160"/>
        <v>205359</v>
      </c>
      <c r="G139" s="7">
        <f t="shared" si="160"/>
        <v>0</v>
      </c>
      <c r="H139" s="7">
        <f t="shared" si="160"/>
        <v>0</v>
      </c>
      <c r="I139" s="7">
        <f t="shared" si="156"/>
        <v>0</v>
      </c>
      <c r="J139" s="7">
        <f t="shared" si="157"/>
        <v>205359</v>
      </c>
    </row>
    <row r="140" spans="1:10">
      <c r="A140" s="19"/>
      <c r="B140" s="9">
        <v>5002</v>
      </c>
      <c r="C140" s="8" t="s">
        <v>13</v>
      </c>
      <c r="D140" s="7">
        <v>152296</v>
      </c>
      <c r="E140" s="3"/>
      <c r="F140" s="7">
        <f t="shared" si="152"/>
        <v>152296</v>
      </c>
      <c r="G140" s="3"/>
      <c r="H140" s="3"/>
      <c r="I140" s="7">
        <f t="shared" si="156"/>
        <v>0</v>
      </c>
      <c r="J140" s="7">
        <f t="shared" si="157"/>
        <v>152296</v>
      </c>
    </row>
    <row r="141" spans="1:10">
      <c r="A141" s="19"/>
      <c r="B141" s="9">
        <v>505</v>
      </c>
      <c r="C141" s="8" t="s">
        <v>16</v>
      </c>
      <c r="D141" s="7">
        <v>955</v>
      </c>
      <c r="E141" s="3"/>
      <c r="F141" s="7">
        <f t="shared" si="152"/>
        <v>955</v>
      </c>
      <c r="G141" s="3"/>
      <c r="H141" s="3"/>
      <c r="I141" s="7">
        <f t="shared" si="156"/>
        <v>0</v>
      </c>
      <c r="J141" s="7">
        <f t="shared" si="157"/>
        <v>955</v>
      </c>
    </row>
    <row r="142" spans="1:10">
      <c r="A142" s="19"/>
      <c r="B142" s="9">
        <v>506</v>
      </c>
      <c r="C142" s="8" t="s">
        <v>17</v>
      </c>
      <c r="D142" s="7">
        <v>52108</v>
      </c>
      <c r="E142" s="3"/>
      <c r="F142" s="7">
        <f t="shared" si="152"/>
        <v>52108</v>
      </c>
      <c r="G142" s="3"/>
      <c r="H142" s="3"/>
      <c r="I142" s="7">
        <f t="shared" si="156"/>
        <v>0</v>
      </c>
      <c r="J142" s="7">
        <f t="shared" si="157"/>
        <v>52108</v>
      </c>
    </row>
    <row r="143" spans="1:10">
      <c r="A143" s="19"/>
      <c r="B143" s="10">
        <v>55</v>
      </c>
      <c r="C143" s="8" t="s">
        <v>4</v>
      </c>
      <c r="D143" s="7">
        <f>SUM(D144:D153)</f>
        <v>17737</v>
      </c>
      <c r="E143" s="7">
        <f t="shared" ref="E143:H143" si="161">SUM(E144:E153)</f>
        <v>0</v>
      </c>
      <c r="F143" s="7">
        <f t="shared" si="161"/>
        <v>17737</v>
      </c>
      <c r="G143" s="7">
        <f t="shared" si="161"/>
        <v>0</v>
      </c>
      <c r="H143" s="7">
        <f t="shared" si="161"/>
        <v>0</v>
      </c>
      <c r="I143" s="7">
        <f t="shared" si="156"/>
        <v>0</v>
      </c>
      <c r="J143" s="7">
        <f t="shared" si="157"/>
        <v>17737</v>
      </c>
    </row>
    <row r="144" spans="1:10">
      <c r="A144" s="19"/>
      <c r="B144" s="9">
        <v>5500</v>
      </c>
      <c r="C144" s="8" t="s">
        <v>18</v>
      </c>
      <c r="D144" s="7">
        <v>7020</v>
      </c>
      <c r="E144" s="3"/>
      <c r="F144" s="7">
        <f t="shared" si="152"/>
        <v>7020</v>
      </c>
      <c r="G144" s="3"/>
      <c r="H144" s="3"/>
      <c r="I144" s="7">
        <f t="shared" si="156"/>
        <v>0</v>
      </c>
      <c r="J144" s="7">
        <f t="shared" si="157"/>
        <v>7020</v>
      </c>
    </row>
    <row r="145" spans="1:10">
      <c r="A145" s="19"/>
      <c r="B145" s="9">
        <v>5503</v>
      </c>
      <c r="C145" s="8" t="s">
        <v>20</v>
      </c>
      <c r="D145" s="7">
        <v>3715</v>
      </c>
      <c r="E145" s="3"/>
      <c r="F145" s="7">
        <f t="shared" si="152"/>
        <v>3715</v>
      </c>
      <c r="G145" s="3"/>
      <c r="H145" s="3"/>
      <c r="I145" s="7">
        <f t="shared" si="156"/>
        <v>0</v>
      </c>
      <c r="J145" s="7">
        <f t="shared" si="157"/>
        <v>3715</v>
      </c>
    </row>
    <row r="146" spans="1:10">
      <c r="A146" s="19"/>
      <c r="B146" s="9">
        <v>5504</v>
      </c>
      <c r="C146" s="8" t="s">
        <v>21</v>
      </c>
      <c r="D146" s="7">
        <v>1600</v>
      </c>
      <c r="E146" s="3"/>
      <c r="F146" s="7">
        <f t="shared" si="152"/>
        <v>1600</v>
      </c>
      <c r="G146" s="3"/>
      <c r="H146" s="3"/>
      <c r="I146" s="7">
        <f t="shared" si="156"/>
        <v>0</v>
      </c>
      <c r="J146" s="7">
        <f t="shared" si="157"/>
        <v>1600</v>
      </c>
    </row>
    <row r="147" spans="1:10">
      <c r="A147" s="19"/>
      <c r="B147" s="9">
        <v>5511</v>
      </c>
      <c r="C147" s="8" t="s">
        <v>22</v>
      </c>
      <c r="D147" s="7">
        <v>640</v>
      </c>
      <c r="E147" s="3"/>
      <c r="F147" s="7">
        <f t="shared" si="152"/>
        <v>640</v>
      </c>
      <c r="G147" s="3"/>
      <c r="H147" s="3"/>
      <c r="I147" s="7">
        <f t="shared" si="156"/>
        <v>0</v>
      </c>
      <c r="J147" s="7">
        <f t="shared" si="157"/>
        <v>640</v>
      </c>
    </row>
    <row r="148" spans="1:10">
      <c r="A148" s="19"/>
      <c r="B148" s="9">
        <v>5513</v>
      </c>
      <c r="C148" s="8" t="s">
        <v>24</v>
      </c>
      <c r="D148" s="7">
        <v>1872</v>
      </c>
      <c r="E148" s="3"/>
      <c r="F148" s="7">
        <f t="shared" si="152"/>
        <v>1872</v>
      </c>
      <c r="G148" s="3"/>
      <c r="H148" s="3"/>
      <c r="I148" s="7">
        <f t="shared" si="156"/>
        <v>0</v>
      </c>
      <c r="J148" s="7">
        <f t="shared" si="157"/>
        <v>1872</v>
      </c>
    </row>
    <row r="149" spans="1:10">
      <c r="A149" s="19"/>
      <c r="B149" s="9">
        <v>5514</v>
      </c>
      <c r="C149" s="8" t="s">
        <v>25</v>
      </c>
      <c r="D149" s="7">
        <v>1370</v>
      </c>
      <c r="E149" s="3"/>
      <c r="F149" s="7">
        <f t="shared" si="152"/>
        <v>1370</v>
      </c>
      <c r="G149" s="3"/>
      <c r="H149" s="3"/>
      <c r="I149" s="7">
        <f t="shared" si="156"/>
        <v>0</v>
      </c>
      <c r="J149" s="7">
        <f t="shared" si="157"/>
        <v>1370</v>
      </c>
    </row>
    <row r="150" spans="1:10">
      <c r="A150" s="19"/>
      <c r="B150" s="9">
        <v>5515</v>
      </c>
      <c r="C150" s="8" t="s">
        <v>26</v>
      </c>
      <c r="D150" s="7">
        <v>520</v>
      </c>
      <c r="E150" s="3"/>
      <c r="F150" s="7">
        <f t="shared" si="152"/>
        <v>520</v>
      </c>
      <c r="G150" s="3"/>
      <c r="H150" s="3"/>
      <c r="I150" s="7">
        <f t="shared" si="156"/>
        <v>0</v>
      </c>
      <c r="J150" s="7">
        <f t="shared" si="157"/>
        <v>520</v>
      </c>
    </row>
    <row r="151" spans="1:10">
      <c r="A151" s="19"/>
      <c r="B151" s="9">
        <v>5522</v>
      </c>
      <c r="C151" s="8" t="s">
        <v>29</v>
      </c>
      <c r="D151" s="7">
        <v>500</v>
      </c>
      <c r="E151" s="3"/>
      <c r="F151" s="7">
        <f t="shared" si="152"/>
        <v>500</v>
      </c>
      <c r="G151" s="3"/>
      <c r="H151" s="3"/>
      <c r="I151" s="7">
        <f t="shared" si="156"/>
        <v>0</v>
      </c>
      <c r="J151" s="7">
        <f t="shared" si="157"/>
        <v>500</v>
      </c>
    </row>
    <row r="152" spans="1:10">
      <c r="A152" s="19"/>
      <c r="B152" s="9">
        <v>5532</v>
      </c>
      <c r="C152" s="8" t="s">
        <v>33</v>
      </c>
      <c r="D152" s="7">
        <v>350</v>
      </c>
      <c r="E152" s="3"/>
      <c r="F152" s="7">
        <f t="shared" si="152"/>
        <v>350</v>
      </c>
      <c r="G152" s="3"/>
      <c r="H152" s="3"/>
      <c r="I152" s="7">
        <f t="shared" si="156"/>
        <v>0</v>
      </c>
      <c r="J152" s="7">
        <f t="shared" si="157"/>
        <v>350</v>
      </c>
    </row>
    <row r="153" spans="1:10">
      <c r="A153" s="19"/>
      <c r="B153" s="9">
        <v>5539</v>
      </c>
      <c r="C153" s="8" t="s">
        <v>34</v>
      </c>
      <c r="D153" s="7">
        <v>150</v>
      </c>
      <c r="E153" s="3"/>
      <c r="F153" s="7">
        <f t="shared" si="152"/>
        <v>150</v>
      </c>
      <c r="G153" s="3"/>
      <c r="H153" s="3"/>
      <c r="I153" s="7">
        <f t="shared" si="156"/>
        <v>0</v>
      </c>
      <c r="J153" s="7">
        <f t="shared" si="157"/>
        <v>150</v>
      </c>
    </row>
    <row r="154" spans="1:10">
      <c r="A154" s="15" t="s">
        <v>46</v>
      </c>
      <c r="B154" s="16"/>
      <c r="C154" s="17" t="s">
        <v>47</v>
      </c>
      <c r="D154" s="7">
        <f>SUM(D155,D159,D165)</f>
        <v>218703</v>
      </c>
      <c r="E154" s="7">
        <f t="shared" ref="E154:H154" si="162">SUM(E155,E159,E165)</f>
        <v>0</v>
      </c>
      <c r="F154" s="7">
        <f t="shared" si="162"/>
        <v>218703</v>
      </c>
      <c r="G154" s="7">
        <f t="shared" si="162"/>
        <v>0</v>
      </c>
      <c r="H154" s="7">
        <f t="shared" si="162"/>
        <v>0</v>
      </c>
      <c r="I154" s="7">
        <f t="shared" si="156"/>
        <v>0</v>
      </c>
      <c r="J154" s="7">
        <f t="shared" si="157"/>
        <v>218703</v>
      </c>
    </row>
    <row r="155" spans="1:10">
      <c r="A155" s="18"/>
      <c r="B155" s="10">
        <v>50</v>
      </c>
      <c r="C155" s="8" t="s">
        <v>3</v>
      </c>
      <c r="D155" s="7">
        <f>SUM(D156:D158)</f>
        <v>4625</v>
      </c>
      <c r="E155" s="7">
        <f t="shared" ref="E155:H155" si="163">SUM(E156:E158)</f>
        <v>0</v>
      </c>
      <c r="F155" s="7">
        <f t="shared" si="163"/>
        <v>4625</v>
      </c>
      <c r="G155" s="7">
        <f t="shared" si="163"/>
        <v>0</v>
      </c>
      <c r="H155" s="7">
        <f t="shared" si="163"/>
        <v>0</v>
      </c>
      <c r="I155" s="7">
        <f t="shared" si="156"/>
        <v>0</v>
      </c>
      <c r="J155" s="7">
        <f t="shared" si="157"/>
        <v>4625</v>
      </c>
    </row>
    <row r="156" spans="1:10">
      <c r="A156" s="18"/>
      <c r="B156" s="9">
        <v>5005</v>
      </c>
      <c r="C156" s="8" t="s">
        <v>14</v>
      </c>
      <c r="D156" s="7">
        <v>2835</v>
      </c>
      <c r="E156" s="3"/>
      <c r="F156" s="7">
        <f t="shared" ref="F156:F167" si="164">SUM(D156:E156)</f>
        <v>2835</v>
      </c>
      <c r="G156" s="3"/>
      <c r="H156" s="3"/>
      <c r="I156" s="7">
        <f t="shared" ref="I156:I169" si="165">SUM(G156:H156)</f>
        <v>0</v>
      </c>
      <c r="J156" s="7">
        <f t="shared" ref="J156:J169" si="166">I156+F156</f>
        <v>2835</v>
      </c>
    </row>
    <row r="157" spans="1:10" s="261" customFormat="1">
      <c r="A157" s="18"/>
      <c r="B157" s="9">
        <v>505</v>
      </c>
      <c r="C157" s="8" t="s">
        <v>16</v>
      </c>
      <c r="D157" s="7">
        <v>500</v>
      </c>
      <c r="E157" s="3"/>
      <c r="F157" s="7">
        <f t="shared" si="164"/>
        <v>500</v>
      </c>
      <c r="G157" s="3"/>
      <c r="H157" s="3"/>
      <c r="I157" s="7">
        <f t="shared" ref="I157" si="167">SUM(G157:H157)</f>
        <v>0</v>
      </c>
      <c r="J157" s="7">
        <f t="shared" ref="J157" si="168">I157+F157</f>
        <v>500</v>
      </c>
    </row>
    <row r="158" spans="1:10">
      <c r="A158" s="18"/>
      <c r="B158" s="9">
        <v>506</v>
      </c>
      <c r="C158" s="8" t="s">
        <v>17</v>
      </c>
      <c r="D158" s="7">
        <v>1290</v>
      </c>
      <c r="E158" s="3"/>
      <c r="F158" s="7">
        <f t="shared" si="164"/>
        <v>1290</v>
      </c>
      <c r="G158" s="3"/>
      <c r="H158" s="3"/>
      <c r="I158" s="7">
        <f t="shared" si="165"/>
        <v>0</v>
      </c>
      <c r="J158" s="7">
        <f t="shared" si="166"/>
        <v>1290</v>
      </c>
    </row>
    <row r="159" spans="1:10">
      <c r="A159" s="18"/>
      <c r="B159" s="10">
        <v>55</v>
      </c>
      <c r="C159" s="8" t="s">
        <v>4</v>
      </c>
      <c r="D159" s="7">
        <f>SUM(D160:D164)</f>
        <v>195187</v>
      </c>
      <c r="E159" s="7">
        <f t="shared" ref="E159:H159" si="169">SUM(E160:E164)</f>
        <v>0</v>
      </c>
      <c r="F159" s="7">
        <f t="shared" si="169"/>
        <v>195187</v>
      </c>
      <c r="G159" s="7">
        <f t="shared" si="169"/>
        <v>0</v>
      </c>
      <c r="H159" s="7">
        <f t="shared" si="169"/>
        <v>0</v>
      </c>
      <c r="I159" s="7">
        <f t="shared" si="165"/>
        <v>0</v>
      </c>
      <c r="J159" s="7">
        <f t="shared" si="166"/>
        <v>195187</v>
      </c>
    </row>
    <row r="160" spans="1:10">
      <c r="A160" s="18"/>
      <c r="B160" s="9">
        <v>5500</v>
      </c>
      <c r="C160" s="8" t="s">
        <v>18</v>
      </c>
      <c r="D160" s="7">
        <v>131925</v>
      </c>
      <c r="E160" s="3"/>
      <c r="F160" s="7">
        <f t="shared" si="164"/>
        <v>131925</v>
      </c>
      <c r="G160" s="3"/>
      <c r="H160" s="3"/>
      <c r="I160" s="7">
        <f t="shared" si="165"/>
        <v>0</v>
      </c>
      <c r="J160" s="7">
        <f t="shared" si="166"/>
        <v>131925</v>
      </c>
    </row>
    <row r="161" spans="1:10">
      <c r="A161" s="18"/>
      <c r="B161" s="9">
        <v>5502</v>
      </c>
      <c r="C161" s="8" t="s">
        <v>19</v>
      </c>
      <c r="D161" s="7">
        <v>10200</v>
      </c>
      <c r="E161" s="3"/>
      <c r="F161" s="7">
        <f t="shared" si="164"/>
        <v>10200</v>
      </c>
      <c r="G161" s="3"/>
      <c r="H161" s="3"/>
      <c r="I161" s="7">
        <f t="shared" si="165"/>
        <v>0</v>
      </c>
      <c r="J161" s="7">
        <f t="shared" si="166"/>
        <v>10200</v>
      </c>
    </row>
    <row r="162" spans="1:10">
      <c r="A162" s="18"/>
      <c r="B162" s="9">
        <v>5503</v>
      </c>
      <c r="C162" s="8" t="s">
        <v>20</v>
      </c>
      <c r="D162" s="7">
        <v>7000</v>
      </c>
      <c r="E162" s="3"/>
      <c r="F162" s="7">
        <f t="shared" si="164"/>
        <v>7000</v>
      </c>
      <c r="G162" s="3"/>
      <c r="H162" s="3"/>
      <c r="I162" s="7">
        <f t="shared" si="165"/>
        <v>0</v>
      </c>
      <c r="J162" s="7">
        <f t="shared" si="166"/>
        <v>7000</v>
      </c>
    </row>
    <row r="163" spans="1:10">
      <c r="A163" s="18"/>
      <c r="B163" s="9">
        <v>5504</v>
      </c>
      <c r="C163" s="8" t="s">
        <v>21</v>
      </c>
      <c r="D163" s="7">
        <v>2400</v>
      </c>
      <c r="E163" s="3"/>
      <c r="F163" s="7">
        <f t="shared" si="164"/>
        <v>2400</v>
      </c>
      <c r="G163" s="3"/>
      <c r="H163" s="3"/>
      <c r="I163" s="7">
        <f t="shared" si="165"/>
        <v>0</v>
      </c>
      <c r="J163" s="7">
        <f t="shared" si="166"/>
        <v>2400</v>
      </c>
    </row>
    <row r="164" spans="1:10" ht="26.25">
      <c r="A164" s="18"/>
      <c r="B164" s="9">
        <v>5525</v>
      </c>
      <c r="C164" s="11" t="s">
        <v>48</v>
      </c>
      <c r="D164" s="7">
        <v>43662</v>
      </c>
      <c r="E164" s="3"/>
      <c r="F164" s="7">
        <f t="shared" si="164"/>
        <v>43662</v>
      </c>
      <c r="G164" s="3"/>
      <c r="H164" s="3"/>
      <c r="I164" s="7">
        <f t="shared" si="165"/>
        <v>0</v>
      </c>
      <c r="J164" s="7">
        <f t="shared" si="166"/>
        <v>43662</v>
      </c>
    </row>
    <row r="165" spans="1:10">
      <c r="A165" s="18"/>
      <c r="B165" s="10">
        <v>4</v>
      </c>
      <c r="C165" s="8" t="s">
        <v>509</v>
      </c>
      <c r="D165" s="7">
        <f>SUM(D166:D167)</f>
        <v>18891</v>
      </c>
      <c r="E165" s="7">
        <f t="shared" ref="E165:H165" si="170">SUM(E166:E167)</f>
        <v>0</v>
      </c>
      <c r="F165" s="7">
        <f t="shared" si="170"/>
        <v>18891</v>
      </c>
      <c r="G165" s="7">
        <f t="shared" si="170"/>
        <v>0</v>
      </c>
      <c r="H165" s="7">
        <f t="shared" si="170"/>
        <v>0</v>
      </c>
      <c r="I165" s="7">
        <f t="shared" si="165"/>
        <v>0</v>
      </c>
      <c r="J165" s="7">
        <f t="shared" si="166"/>
        <v>18891</v>
      </c>
    </row>
    <row r="166" spans="1:10">
      <c r="A166" s="18"/>
      <c r="B166" s="9">
        <v>4500</v>
      </c>
      <c r="C166" s="8" t="s">
        <v>546</v>
      </c>
      <c r="D166" s="7">
        <v>6272</v>
      </c>
      <c r="E166" s="3"/>
      <c r="F166" s="7">
        <f t="shared" si="164"/>
        <v>6272</v>
      </c>
      <c r="G166" s="3"/>
      <c r="H166" s="3"/>
      <c r="I166" s="7">
        <f t="shared" si="165"/>
        <v>0</v>
      </c>
      <c r="J166" s="7">
        <f t="shared" si="166"/>
        <v>6272</v>
      </c>
    </row>
    <row r="167" spans="1:10">
      <c r="A167" s="18"/>
      <c r="B167" s="9">
        <v>452</v>
      </c>
      <c r="C167" s="8" t="s">
        <v>510</v>
      </c>
      <c r="D167" s="7">
        <v>12619</v>
      </c>
      <c r="E167" s="3"/>
      <c r="F167" s="7">
        <f t="shared" si="164"/>
        <v>12619</v>
      </c>
      <c r="G167" s="3"/>
      <c r="H167" s="3"/>
      <c r="I167" s="7">
        <f t="shared" si="165"/>
        <v>0</v>
      </c>
      <c r="J167" s="7">
        <f t="shared" si="166"/>
        <v>12619</v>
      </c>
    </row>
    <row r="168" spans="1:10">
      <c r="A168" s="14" t="s">
        <v>53</v>
      </c>
      <c r="B168" s="14" t="s">
        <v>419</v>
      </c>
      <c r="C168" s="12" t="s">
        <v>54</v>
      </c>
      <c r="D168" s="29">
        <f>SUM(D169,D172)</f>
        <v>194263</v>
      </c>
      <c r="E168" s="29">
        <f t="shared" ref="E168:H168" si="171">SUM(E169,E172)</f>
        <v>0</v>
      </c>
      <c r="F168" s="29">
        <f t="shared" si="171"/>
        <v>194263</v>
      </c>
      <c r="G168" s="29">
        <f t="shared" si="171"/>
        <v>0</v>
      </c>
      <c r="H168" s="29">
        <f t="shared" si="171"/>
        <v>0</v>
      </c>
      <c r="I168" s="29">
        <f t="shared" si="165"/>
        <v>0</v>
      </c>
      <c r="J168" s="29">
        <f t="shared" si="166"/>
        <v>194263</v>
      </c>
    </row>
    <row r="169" spans="1:10">
      <c r="A169" s="16" t="s">
        <v>83</v>
      </c>
      <c r="B169" s="16"/>
      <c r="C169" s="17" t="s">
        <v>84</v>
      </c>
      <c r="D169" s="7">
        <f>SUM(D170)</f>
        <v>31956</v>
      </c>
      <c r="E169" s="7">
        <f t="shared" ref="E169:H170" si="172">SUM(E170)</f>
        <v>0</v>
      </c>
      <c r="F169" s="7">
        <f t="shared" si="172"/>
        <v>31956</v>
      </c>
      <c r="G169" s="7">
        <f t="shared" si="172"/>
        <v>0</v>
      </c>
      <c r="H169" s="7">
        <f t="shared" si="172"/>
        <v>0</v>
      </c>
      <c r="I169" s="7">
        <f t="shared" si="165"/>
        <v>0</v>
      </c>
      <c r="J169" s="7">
        <f t="shared" si="166"/>
        <v>31956</v>
      </c>
    </row>
    <row r="170" spans="1:10">
      <c r="A170" s="19"/>
      <c r="B170" s="10">
        <v>4</v>
      </c>
      <c r="C170" s="8" t="s">
        <v>509</v>
      </c>
      <c r="D170" s="7">
        <f>SUM(D171)</f>
        <v>31956</v>
      </c>
      <c r="E170" s="7">
        <f t="shared" si="172"/>
        <v>0</v>
      </c>
      <c r="F170" s="7">
        <f t="shared" si="172"/>
        <v>31956</v>
      </c>
      <c r="G170" s="7">
        <f t="shared" si="172"/>
        <v>0</v>
      </c>
      <c r="H170" s="7">
        <f t="shared" si="172"/>
        <v>0</v>
      </c>
      <c r="I170" s="7">
        <f t="shared" ref="I170:I172" si="173">SUM(G170:H170)</f>
        <v>0</v>
      </c>
      <c r="J170" s="7">
        <f t="shared" ref="J170:J172" si="174">I170+F170</f>
        <v>31956</v>
      </c>
    </row>
    <row r="171" spans="1:10">
      <c r="A171" s="19"/>
      <c r="B171" s="9">
        <v>4500</v>
      </c>
      <c r="C171" s="8" t="s">
        <v>546</v>
      </c>
      <c r="D171" s="7">
        <v>31956</v>
      </c>
      <c r="E171" s="3"/>
      <c r="F171" s="7">
        <f t="shared" ref="F171" si="175">SUM(D171:E171)</f>
        <v>31956</v>
      </c>
      <c r="G171" s="3"/>
      <c r="H171" s="3"/>
      <c r="I171" s="7">
        <f t="shared" si="173"/>
        <v>0</v>
      </c>
      <c r="J171" s="7">
        <f t="shared" si="174"/>
        <v>31956</v>
      </c>
    </row>
    <row r="172" spans="1:10">
      <c r="A172" s="16" t="s">
        <v>57</v>
      </c>
      <c r="B172" s="16"/>
      <c r="C172" s="17" t="s">
        <v>58</v>
      </c>
      <c r="D172" s="7">
        <f>SUM(D173)</f>
        <v>162307</v>
      </c>
      <c r="E172" s="7">
        <f t="shared" ref="E172:H173" si="176">SUM(E173)</f>
        <v>0</v>
      </c>
      <c r="F172" s="7">
        <f t="shared" si="176"/>
        <v>162307</v>
      </c>
      <c r="G172" s="7">
        <f t="shared" si="176"/>
        <v>0</v>
      </c>
      <c r="H172" s="7">
        <f t="shared" si="176"/>
        <v>0</v>
      </c>
      <c r="I172" s="7">
        <f t="shared" si="173"/>
        <v>0</v>
      </c>
      <c r="J172" s="7">
        <f t="shared" si="174"/>
        <v>162307</v>
      </c>
    </row>
    <row r="173" spans="1:10">
      <c r="A173" s="19"/>
      <c r="B173" s="10">
        <v>4</v>
      </c>
      <c r="C173" s="8" t="s">
        <v>509</v>
      </c>
      <c r="D173" s="7">
        <f>SUM(D174)</f>
        <v>162307</v>
      </c>
      <c r="E173" s="7">
        <f t="shared" si="176"/>
        <v>0</v>
      </c>
      <c r="F173" s="7">
        <f t="shared" si="176"/>
        <v>162307</v>
      </c>
      <c r="G173" s="7">
        <f t="shared" si="176"/>
        <v>0</v>
      </c>
      <c r="H173" s="7">
        <f t="shared" si="176"/>
        <v>0</v>
      </c>
      <c r="I173" s="7">
        <f t="shared" ref="I173:I174" si="177">SUM(G173:H173)</f>
        <v>0</v>
      </c>
      <c r="J173" s="7">
        <f t="shared" ref="J173:J174" si="178">I173+F173</f>
        <v>162307</v>
      </c>
    </row>
    <row r="174" spans="1:10">
      <c r="A174" s="19"/>
      <c r="B174" s="9">
        <v>4500</v>
      </c>
      <c r="C174" s="8" t="s">
        <v>546</v>
      </c>
      <c r="D174" s="7">
        <v>162307</v>
      </c>
      <c r="E174" s="3"/>
      <c r="F174" s="7">
        <f t="shared" ref="F174" si="179">SUM(D174:E174)</f>
        <v>162307</v>
      </c>
      <c r="G174" s="3"/>
      <c r="H174" s="3"/>
      <c r="I174" s="7">
        <f t="shared" si="177"/>
        <v>0</v>
      </c>
      <c r="J174" s="7">
        <f t="shared" si="178"/>
        <v>162307</v>
      </c>
    </row>
    <row r="175" spans="1:10">
      <c r="A175" s="308" t="s">
        <v>85</v>
      </c>
      <c r="B175" s="309"/>
      <c r="C175" s="309"/>
      <c r="D175" s="29">
        <f>SUM(D176,D191,D208)</f>
        <v>512642</v>
      </c>
      <c r="E175" s="29">
        <f>SUM(E176,E191,E208)</f>
        <v>0</v>
      </c>
      <c r="F175" s="29">
        <f>SUM(F176,F191,F208)</f>
        <v>512642</v>
      </c>
      <c r="G175" s="29">
        <f>SUM(G176,G191,G208)</f>
        <v>13000</v>
      </c>
      <c r="H175" s="29">
        <f>SUM(H176,H191,H208)</f>
        <v>20000</v>
      </c>
      <c r="I175" s="29">
        <f t="shared" ref="I175:I187" si="180">SUM(G175:H175)</f>
        <v>33000</v>
      </c>
      <c r="J175" s="29">
        <f t="shared" ref="J175:J187" si="181">I175+F175</f>
        <v>545642</v>
      </c>
    </row>
    <row r="176" spans="1:10">
      <c r="A176" s="14" t="s">
        <v>7</v>
      </c>
      <c r="B176" s="14"/>
      <c r="C176" s="12" t="s">
        <v>8</v>
      </c>
      <c r="D176" s="29">
        <f>SUM(D177)</f>
        <v>230462</v>
      </c>
      <c r="E176" s="29">
        <f t="shared" ref="E176:H176" si="182">SUM(E177)</f>
        <v>0</v>
      </c>
      <c r="F176" s="29">
        <f t="shared" si="182"/>
        <v>230462</v>
      </c>
      <c r="G176" s="29">
        <f t="shared" si="182"/>
        <v>0</v>
      </c>
      <c r="H176" s="29">
        <f t="shared" si="182"/>
        <v>0</v>
      </c>
      <c r="I176" s="29">
        <f t="shared" si="180"/>
        <v>0</v>
      </c>
      <c r="J176" s="29">
        <f t="shared" si="181"/>
        <v>230462</v>
      </c>
    </row>
    <row r="177" spans="1:10">
      <c r="A177" s="16" t="s">
        <v>44</v>
      </c>
      <c r="B177" s="16"/>
      <c r="C177" s="17" t="s">
        <v>45</v>
      </c>
      <c r="D177" s="7">
        <f>SUM(D178,D182)</f>
        <v>230462</v>
      </c>
      <c r="E177" s="7">
        <f>SUM(E178,E182)</f>
        <v>0</v>
      </c>
      <c r="F177" s="7">
        <f>SUM(F178,F182)</f>
        <v>230462</v>
      </c>
      <c r="G177" s="7">
        <f>SUM(G178,G182)</f>
        <v>0</v>
      </c>
      <c r="H177" s="7">
        <f>SUM(H178,H182)</f>
        <v>0</v>
      </c>
      <c r="I177" s="7">
        <f t="shared" si="180"/>
        <v>0</v>
      </c>
      <c r="J177" s="7">
        <f t="shared" si="181"/>
        <v>230462</v>
      </c>
    </row>
    <row r="178" spans="1:10">
      <c r="A178" s="19"/>
      <c r="B178" s="10">
        <v>50</v>
      </c>
      <c r="C178" s="8" t="s">
        <v>3</v>
      </c>
      <c r="D178" s="7">
        <f>SUM(D179:D181)</f>
        <v>209274</v>
      </c>
      <c r="E178" s="7">
        <f>SUM(E179:E181)</f>
        <v>0</v>
      </c>
      <c r="F178" s="7">
        <f>SUM(F179:F181)</f>
        <v>209274</v>
      </c>
      <c r="G178" s="7">
        <f>SUM(G179:G181)</f>
        <v>0</v>
      </c>
      <c r="H178" s="7">
        <f>SUM(H179:H181)</f>
        <v>0</v>
      </c>
      <c r="I178" s="7">
        <f t="shared" si="180"/>
        <v>0</v>
      </c>
      <c r="J178" s="7">
        <f t="shared" si="181"/>
        <v>209274</v>
      </c>
    </row>
    <row r="179" spans="1:10">
      <c r="A179" s="19"/>
      <c r="B179" s="9">
        <v>5001</v>
      </c>
      <c r="C179" s="8" t="s">
        <v>12</v>
      </c>
      <c r="D179" s="7">
        <v>100054</v>
      </c>
      <c r="E179" s="7"/>
      <c r="F179" s="7">
        <f t="shared" ref="F179:F186" si="183">SUM(D179:E179)</f>
        <v>100054</v>
      </c>
      <c r="G179" s="7"/>
      <c r="H179" s="7"/>
      <c r="I179" s="7">
        <f t="shared" si="180"/>
        <v>0</v>
      </c>
      <c r="J179" s="7">
        <f t="shared" si="181"/>
        <v>100054</v>
      </c>
    </row>
    <row r="180" spans="1:10">
      <c r="A180" s="19"/>
      <c r="B180" s="9">
        <v>5002</v>
      </c>
      <c r="C180" s="8" t="s">
        <v>13</v>
      </c>
      <c r="D180" s="7">
        <v>56354</v>
      </c>
      <c r="E180" s="7"/>
      <c r="F180" s="7">
        <f t="shared" si="183"/>
        <v>56354</v>
      </c>
      <c r="G180" s="7"/>
      <c r="H180" s="7"/>
      <c r="I180" s="7">
        <f t="shared" si="180"/>
        <v>0</v>
      </c>
      <c r="J180" s="7">
        <f t="shared" si="181"/>
        <v>56354</v>
      </c>
    </row>
    <row r="181" spans="1:10">
      <c r="A181" s="19"/>
      <c r="B181" s="9">
        <v>506</v>
      </c>
      <c r="C181" s="8" t="s">
        <v>17</v>
      </c>
      <c r="D181" s="7">
        <v>52866</v>
      </c>
      <c r="E181" s="7"/>
      <c r="F181" s="7">
        <f t="shared" si="183"/>
        <v>52866</v>
      </c>
      <c r="G181" s="7"/>
      <c r="H181" s="7"/>
      <c r="I181" s="7">
        <f t="shared" si="180"/>
        <v>0</v>
      </c>
      <c r="J181" s="7">
        <f t="shared" si="181"/>
        <v>52866</v>
      </c>
    </row>
    <row r="182" spans="1:10">
      <c r="A182" s="19"/>
      <c r="B182" s="10">
        <v>55</v>
      </c>
      <c r="C182" s="8" t="s">
        <v>4</v>
      </c>
      <c r="D182" s="7">
        <f>SUM(D183:D190)</f>
        <v>21188</v>
      </c>
      <c r="E182" s="7">
        <f t="shared" ref="E182:H182" si="184">SUM(E183:E190)</f>
        <v>0</v>
      </c>
      <c r="F182" s="7">
        <f t="shared" si="184"/>
        <v>21188</v>
      </c>
      <c r="G182" s="7">
        <f t="shared" si="184"/>
        <v>0</v>
      </c>
      <c r="H182" s="7">
        <f t="shared" si="184"/>
        <v>0</v>
      </c>
      <c r="I182" s="7">
        <f t="shared" si="180"/>
        <v>0</v>
      </c>
      <c r="J182" s="7">
        <f t="shared" si="181"/>
        <v>21188</v>
      </c>
    </row>
    <row r="183" spans="1:10">
      <c r="A183" s="19"/>
      <c r="B183" s="9">
        <v>5500</v>
      </c>
      <c r="C183" s="8" t="s">
        <v>18</v>
      </c>
      <c r="D183" s="7">
        <v>5250</v>
      </c>
      <c r="E183" s="7"/>
      <c r="F183" s="7">
        <f t="shared" si="183"/>
        <v>5250</v>
      </c>
      <c r="G183" s="7"/>
      <c r="H183" s="7"/>
      <c r="I183" s="7">
        <f t="shared" si="180"/>
        <v>0</v>
      </c>
      <c r="J183" s="7">
        <f t="shared" si="181"/>
        <v>5250</v>
      </c>
    </row>
    <row r="184" spans="1:10">
      <c r="A184" s="19"/>
      <c r="B184" s="9">
        <v>5503</v>
      </c>
      <c r="C184" s="8" t="s">
        <v>20</v>
      </c>
      <c r="D184" s="7">
        <v>2785</v>
      </c>
      <c r="E184" s="7"/>
      <c r="F184" s="7">
        <f t="shared" si="183"/>
        <v>2785</v>
      </c>
      <c r="G184" s="7"/>
      <c r="H184" s="7"/>
      <c r="I184" s="7">
        <f t="shared" si="180"/>
        <v>0</v>
      </c>
      <c r="J184" s="7">
        <f t="shared" si="181"/>
        <v>2785</v>
      </c>
    </row>
    <row r="185" spans="1:10">
      <c r="A185" s="19"/>
      <c r="B185" s="9">
        <v>5504</v>
      </c>
      <c r="C185" s="8" t="s">
        <v>21</v>
      </c>
      <c r="D185" s="7">
        <v>1950</v>
      </c>
      <c r="E185" s="7"/>
      <c r="F185" s="7">
        <f t="shared" si="183"/>
        <v>1950</v>
      </c>
      <c r="G185" s="7"/>
      <c r="H185" s="7"/>
      <c r="I185" s="7">
        <f t="shared" si="180"/>
        <v>0</v>
      </c>
      <c r="J185" s="7">
        <f t="shared" si="181"/>
        <v>1950</v>
      </c>
    </row>
    <row r="186" spans="1:10">
      <c r="A186" s="19"/>
      <c r="B186" s="9">
        <v>5511</v>
      </c>
      <c r="C186" s="8" t="s">
        <v>22</v>
      </c>
      <c r="D186" s="7">
        <v>700</v>
      </c>
      <c r="E186" s="7"/>
      <c r="F186" s="7">
        <f t="shared" si="183"/>
        <v>700</v>
      </c>
      <c r="G186" s="7"/>
      <c r="H186" s="7"/>
      <c r="I186" s="7">
        <f t="shared" si="180"/>
        <v>0</v>
      </c>
      <c r="J186" s="7">
        <f t="shared" si="181"/>
        <v>700</v>
      </c>
    </row>
    <row r="187" spans="1:10">
      <c r="A187" s="19"/>
      <c r="B187" s="9">
        <v>5513</v>
      </c>
      <c r="C187" s="8" t="s">
        <v>24</v>
      </c>
      <c r="D187" s="7">
        <v>3408</v>
      </c>
      <c r="E187" s="7"/>
      <c r="F187" s="7">
        <f t="shared" ref="F187:F190" si="185">SUM(D187:E187)</f>
        <v>3408</v>
      </c>
      <c r="G187" s="7"/>
      <c r="H187" s="7"/>
      <c r="I187" s="7">
        <f t="shared" si="180"/>
        <v>0</v>
      </c>
      <c r="J187" s="7">
        <f t="shared" si="181"/>
        <v>3408</v>
      </c>
    </row>
    <row r="188" spans="1:10">
      <c r="A188" s="19"/>
      <c r="B188" s="9">
        <v>5514</v>
      </c>
      <c r="C188" s="8" t="s">
        <v>25</v>
      </c>
      <c r="D188" s="7">
        <v>400</v>
      </c>
      <c r="E188" s="7"/>
      <c r="F188" s="7">
        <f t="shared" si="185"/>
        <v>400</v>
      </c>
      <c r="G188" s="7"/>
      <c r="H188" s="7"/>
      <c r="I188" s="7">
        <f t="shared" ref="I188:I190" si="186">SUM(G188:H188)</f>
        <v>0</v>
      </c>
      <c r="J188" s="7">
        <f t="shared" ref="J188:J190" si="187">I188+F188</f>
        <v>400</v>
      </c>
    </row>
    <row r="189" spans="1:10">
      <c r="A189" s="19"/>
      <c r="B189" s="9">
        <v>5515</v>
      </c>
      <c r="C189" s="8" t="s">
        <v>26</v>
      </c>
      <c r="D189" s="7">
        <v>6195</v>
      </c>
      <c r="E189" s="7"/>
      <c r="F189" s="7">
        <f t="shared" si="185"/>
        <v>6195</v>
      </c>
      <c r="G189" s="7"/>
      <c r="H189" s="7"/>
      <c r="I189" s="7">
        <f t="shared" si="186"/>
        <v>0</v>
      </c>
      <c r="J189" s="7">
        <f t="shared" si="187"/>
        <v>6195</v>
      </c>
    </row>
    <row r="190" spans="1:10">
      <c r="A190" s="19"/>
      <c r="B190" s="9">
        <v>5522</v>
      </c>
      <c r="C190" s="8" t="s">
        <v>29</v>
      </c>
      <c r="D190" s="7">
        <v>500</v>
      </c>
      <c r="E190" s="7"/>
      <c r="F190" s="7">
        <f t="shared" si="185"/>
        <v>500</v>
      </c>
      <c r="G190" s="7"/>
      <c r="H190" s="7"/>
      <c r="I190" s="7">
        <f t="shared" si="186"/>
        <v>0</v>
      </c>
      <c r="J190" s="7">
        <f t="shared" si="187"/>
        <v>500</v>
      </c>
    </row>
    <row r="191" spans="1:10">
      <c r="A191" s="14" t="s">
        <v>53</v>
      </c>
      <c r="B191" s="14"/>
      <c r="C191" s="12" t="s">
        <v>54</v>
      </c>
      <c r="D191" s="29">
        <f>SUM(D192)</f>
        <v>268480</v>
      </c>
      <c r="E191" s="29">
        <f t="shared" ref="E191:H191" si="188">SUM(E192)</f>
        <v>0</v>
      </c>
      <c r="F191" s="29">
        <f t="shared" si="188"/>
        <v>268480</v>
      </c>
      <c r="G191" s="29">
        <f t="shared" si="188"/>
        <v>13000</v>
      </c>
      <c r="H191" s="29">
        <f t="shared" si="188"/>
        <v>20000</v>
      </c>
      <c r="I191" s="29">
        <f t="shared" ref="I191:I202" si="189">SUM(G191:H191)</f>
        <v>33000</v>
      </c>
      <c r="J191" s="29">
        <f t="shared" ref="J191:J202" si="190">I191+F191</f>
        <v>301480</v>
      </c>
    </row>
    <row r="192" spans="1:10">
      <c r="A192" s="16" t="s">
        <v>59</v>
      </c>
      <c r="B192" s="16"/>
      <c r="C192" s="17" t="s">
        <v>60</v>
      </c>
      <c r="D192" s="7">
        <f>SUM(D193,D197,D205)</f>
        <v>268480</v>
      </c>
      <c r="E192" s="7">
        <f>SUM(E193,E197,E205)</f>
        <v>0</v>
      </c>
      <c r="F192" s="7">
        <f>SUM(F193,F197,F205)</f>
        <v>268480</v>
      </c>
      <c r="G192" s="7">
        <f>SUM(G193,G197,G205)</f>
        <v>13000</v>
      </c>
      <c r="H192" s="7">
        <f>SUM(H193,H197,H205)</f>
        <v>20000</v>
      </c>
      <c r="I192" s="7">
        <f t="shared" si="189"/>
        <v>33000</v>
      </c>
      <c r="J192" s="7">
        <f t="shared" si="190"/>
        <v>301480</v>
      </c>
    </row>
    <row r="193" spans="1:10">
      <c r="A193" s="19"/>
      <c r="B193" s="10">
        <v>50</v>
      </c>
      <c r="C193" s="8" t="s">
        <v>3</v>
      </c>
      <c r="D193" s="7">
        <f>SUM(D194:D196)</f>
        <v>1338</v>
      </c>
      <c r="E193" s="7">
        <f>SUM(E194:E196)</f>
        <v>0</v>
      </c>
      <c r="F193" s="7">
        <f>SUM(F194:F196)</f>
        <v>1338</v>
      </c>
      <c r="G193" s="7">
        <f>SUM(G194:G196)</f>
        <v>0</v>
      </c>
      <c r="H193" s="7">
        <f>SUM(H194:H196)</f>
        <v>10647</v>
      </c>
      <c r="I193" s="7">
        <f t="shared" si="189"/>
        <v>10647</v>
      </c>
      <c r="J193" s="7">
        <f t="shared" si="190"/>
        <v>11985</v>
      </c>
    </row>
    <row r="194" spans="1:10">
      <c r="A194" s="19"/>
      <c r="B194" s="9">
        <v>5002</v>
      </c>
      <c r="C194" s="8" t="s">
        <v>13</v>
      </c>
      <c r="D194" s="7"/>
      <c r="E194" s="7"/>
      <c r="F194" s="7">
        <f t="shared" ref="F194:F202" si="191">SUM(D194:E194)</f>
        <v>0</v>
      </c>
      <c r="G194" s="7"/>
      <c r="H194" s="7">
        <v>7957</v>
      </c>
      <c r="I194" s="7">
        <f t="shared" si="189"/>
        <v>7957</v>
      </c>
      <c r="J194" s="7">
        <f t="shared" si="190"/>
        <v>7957</v>
      </c>
    </row>
    <row r="195" spans="1:10">
      <c r="A195" s="19"/>
      <c r="B195" s="9">
        <v>5005</v>
      </c>
      <c r="C195" s="8" t="s">
        <v>14</v>
      </c>
      <c r="D195" s="7">
        <v>1000</v>
      </c>
      <c r="E195" s="7"/>
      <c r="F195" s="7">
        <f t="shared" si="191"/>
        <v>1000</v>
      </c>
      <c r="G195" s="7"/>
      <c r="H195" s="7"/>
      <c r="I195" s="7">
        <f t="shared" si="189"/>
        <v>0</v>
      </c>
      <c r="J195" s="7">
        <f t="shared" si="190"/>
        <v>1000</v>
      </c>
    </row>
    <row r="196" spans="1:10">
      <c r="A196" s="19"/>
      <c r="B196" s="9">
        <v>506</v>
      </c>
      <c r="C196" s="8" t="s">
        <v>17</v>
      </c>
      <c r="D196" s="7">
        <v>338</v>
      </c>
      <c r="E196" s="7"/>
      <c r="F196" s="7">
        <f t="shared" si="191"/>
        <v>338</v>
      </c>
      <c r="G196" s="7"/>
      <c r="H196" s="7">
        <v>2690</v>
      </c>
      <c r="I196" s="7">
        <f t="shared" si="189"/>
        <v>2690</v>
      </c>
      <c r="J196" s="7">
        <f t="shared" si="190"/>
        <v>3028</v>
      </c>
    </row>
    <row r="197" spans="1:10">
      <c r="A197" s="19"/>
      <c r="B197" s="10">
        <v>55</v>
      </c>
      <c r="C197" s="8" t="s">
        <v>4</v>
      </c>
      <c r="D197" s="7">
        <f>SUM(D198:D204)</f>
        <v>115242</v>
      </c>
      <c r="E197" s="7">
        <f t="shared" ref="E197:H197" si="192">SUM(E198:E204)</f>
        <v>0</v>
      </c>
      <c r="F197" s="7">
        <f t="shared" si="192"/>
        <v>115242</v>
      </c>
      <c r="G197" s="7">
        <f t="shared" si="192"/>
        <v>13000</v>
      </c>
      <c r="H197" s="7">
        <f t="shared" si="192"/>
        <v>9353</v>
      </c>
      <c r="I197" s="7">
        <f t="shared" si="189"/>
        <v>22353</v>
      </c>
      <c r="J197" s="7">
        <f t="shared" si="190"/>
        <v>137595</v>
      </c>
    </row>
    <row r="198" spans="1:10">
      <c r="A198" s="19"/>
      <c r="B198" s="9">
        <v>5500</v>
      </c>
      <c r="C198" s="8" t="s">
        <v>18</v>
      </c>
      <c r="D198" s="7">
        <v>81500</v>
      </c>
      <c r="E198" s="7"/>
      <c r="F198" s="7">
        <f t="shared" si="191"/>
        <v>81500</v>
      </c>
      <c r="G198" s="7">
        <v>6832</v>
      </c>
      <c r="H198" s="7"/>
      <c r="I198" s="7">
        <f t="shared" si="189"/>
        <v>6832</v>
      </c>
      <c r="J198" s="7">
        <f t="shared" si="190"/>
        <v>88332</v>
      </c>
    </row>
    <row r="199" spans="1:10">
      <c r="A199" s="19"/>
      <c r="B199" s="9">
        <v>5503</v>
      </c>
      <c r="C199" s="8" t="s">
        <v>20</v>
      </c>
      <c r="D199" s="7">
        <v>7142</v>
      </c>
      <c r="E199" s="7"/>
      <c r="F199" s="7">
        <f t="shared" si="191"/>
        <v>7142</v>
      </c>
      <c r="G199" s="7">
        <v>1800</v>
      </c>
      <c r="H199" s="7">
        <v>3706</v>
      </c>
      <c r="I199" s="7">
        <f t="shared" si="189"/>
        <v>5506</v>
      </c>
      <c r="J199" s="7">
        <f t="shared" si="190"/>
        <v>12648</v>
      </c>
    </row>
    <row r="200" spans="1:10">
      <c r="A200" s="19"/>
      <c r="B200" s="9">
        <v>5504</v>
      </c>
      <c r="C200" s="8" t="s">
        <v>21</v>
      </c>
      <c r="D200" s="7"/>
      <c r="E200" s="7"/>
      <c r="F200" s="7">
        <f t="shared" si="191"/>
        <v>0</v>
      </c>
      <c r="G200" s="7">
        <v>2600</v>
      </c>
      <c r="H200" s="7"/>
      <c r="I200" s="7">
        <f t="shared" si="189"/>
        <v>2600</v>
      </c>
      <c r="J200" s="7">
        <f t="shared" si="190"/>
        <v>2600</v>
      </c>
    </row>
    <row r="201" spans="1:10">
      <c r="A201" s="19"/>
      <c r="B201" s="9">
        <v>5513</v>
      </c>
      <c r="C201" s="8" t="s">
        <v>24</v>
      </c>
      <c r="D201" s="7"/>
      <c r="E201" s="7"/>
      <c r="F201" s="7">
        <f t="shared" si="191"/>
        <v>0</v>
      </c>
      <c r="G201" s="7">
        <v>768</v>
      </c>
      <c r="H201" s="7"/>
      <c r="I201" s="7">
        <f t="shared" si="189"/>
        <v>768</v>
      </c>
      <c r="J201" s="7">
        <f t="shared" si="190"/>
        <v>768</v>
      </c>
    </row>
    <row r="202" spans="1:10">
      <c r="A202" s="19"/>
      <c r="B202" s="9">
        <v>5515</v>
      </c>
      <c r="C202" s="8" t="s">
        <v>26</v>
      </c>
      <c r="D202" s="7"/>
      <c r="E202" s="7"/>
      <c r="F202" s="7">
        <f t="shared" si="191"/>
        <v>0</v>
      </c>
      <c r="G202" s="7">
        <v>1000</v>
      </c>
      <c r="H202" s="7"/>
      <c r="I202" s="7">
        <f t="shared" si="189"/>
        <v>1000</v>
      </c>
      <c r="J202" s="7">
        <f t="shared" si="190"/>
        <v>1000</v>
      </c>
    </row>
    <row r="203" spans="1:10" ht="26.25">
      <c r="A203" s="19"/>
      <c r="B203" s="9">
        <v>5525</v>
      </c>
      <c r="C203" s="11" t="s">
        <v>48</v>
      </c>
      <c r="D203" s="7"/>
      <c r="E203" s="7"/>
      <c r="F203" s="7">
        <f t="shared" ref="F203:F207" si="193">SUM(D203:E203)</f>
        <v>0</v>
      </c>
      <c r="G203" s="7"/>
      <c r="H203" s="7">
        <v>5647</v>
      </c>
      <c r="I203" s="7">
        <f t="shared" ref="I203:I207" si="194">SUM(G203:H203)</f>
        <v>5647</v>
      </c>
      <c r="J203" s="7">
        <f t="shared" ref="J203:J207" si="195">I203+F203</f>
        <v>5647</v>
      </c>
    </row>
    <row r="204" spans="1:10">
      <c r="A204" s="19"/>
      <c r="B204" s="9">
        <v>5540</v>
      </c>
      <c r="C204" s="8" t="s">
        <v>35</v>
      </c>
      <c r="D204" s="7">
        <v>26600</v>
      </c>
      <c r="E204" s="7"/>
      <c r="F204" s="7">
        <f t="shared" si="193"/>
        <v>26600</v>
      </c>
      <c r="G204" s="7"/>
      <c r="H204" s="7"/>
      <c r="I204" s="7">
        <f t="shared" si="194"/>
        <v>0</v>
      </c>
      <c r="J204" s="7">
        <f t="shared" si="195"/>
        <v>26600</v>
      </c>
    </row>
    <row r="205" spans="1:10">
      <c r="A205" s="19"/>
      <c r="B205" s="10">
        <v>4</v>
      </c>
      <c r="C205" s="8" t="s">
        <v>509</v>
      </c>
      <c r="D205" s="7">
        <f>SUM(D206:D207)</f>
        <v>151900</v>
      </c>
      <c r="E205" s="7">
        <f>SUM(E206:E207)</f>
        <v>0</v>
      </c>
      <c r="F205" s="7">
        <f>SUM(F206:F207)</f>
        <v>151900</v>
      </c>
      <c r="G205" s="7">
        <f>SUM(G206:G207)</f>
        <v>0</v>
      </c>
      <c r="H205" s="7">
        <f>SUM(H206:H207)</f>
        <v>0</v>
      </c>
      <c r="I205" s="7">
        <f t="shared" si="194"/>
        <v>0</v>
      </c>
      <c r="J205" s="7">
        <f t="shared" si="195"/>
        <v>151900</v>
      </c>
    </row>
    <row r="206" spans="1:10">
      <c r="A206" s="19"/>
      <c r="B206" s="9">
        <v>4139</v>
      </c>
      <c r="C206" s="11" t="s">
        <v>417</v>
      </c>
      <c r="D206" s="7">
        <v>900</v>
      </c>
      <c r="E206" s="7"/>
      <c r="F206" s="7">
        <f t="shared" si="193"/>
        <v>900</v>
      </c>
      <c r="G206" s="7"/>
      <c r="H206" s="7"/>
      <c r="I206" s="7">
        <f t="shared" si="194"/>
        <v>0</v>
      </c>
      <c r="J206" s="7">
        <f t="shared" si="195"/>
        <v>900</v>
      </c>
    </row>
    <row r="207" spans="1:10">
      <c r="A207" s="19"/>
      <c r="B207" s="9">
        <v>4500</v>
      </c>
      <c r="C207" s="8" t="s">
        <v>546</v>
      </c>
      <c r="D207" s="7">
        <v>151000</v>
      </c>
      <c r="E207" s="7"/>
      <c r="F207" s="7">
        <f t="shared" si="193"/>
        <v>151000</v>
      </c>
      <c r="G207" s="7"/>
      <c r="H207" s="7"/>
      <c r="I207" s="7">
        <f t="shared" si="194"/>
        <v>0</v>
      </c>
      <c r="J207" s="7">
        <f t="shared" si="195"/>
        <v>151000</v>
      </c>
    </row>
    <row r="208" spans="1:10">
      <c r="A208" s="14" t="s">
        <v>61</v>
      </c>
      <c r="B208" s="14"/>
      <c r="C208" s="12" t="s">
        <v>62</v>
      </c>
      <c r="D208" s="29">
        <f>SUM(D209)</f>
        <v>13700</v>
      </c>
      <c r="E208" s="29">
        <f t="shared" ref="E208:H210" si="196">SUM(E209)</f>
        <v>0</v>
      </c>
      <c r="F208" s="29">
        <f t="shared" si="196"/>
        <v>13700</v>
      </c>
      <c r="G208" s="29">
        <f t="shared" si="196"/>
        <v>0</v>
      </c>
      <c r="H208" s="29">
        <f t="shared" si="196"/>
        <v>0</v>
      </c>
      <c r="I208" s="29">
        <f t="shared" ref="I208:I211" si="197">SUM(G208:H208)</f>
        <v>0</v>
      </c>
      <c r="J208" s="29">
        <f t="shared" ref="J208:J211" si="198">I208+F208</f>
        <v>13700</v>
      </c>
    </row>
    <row r="209" spans="1:10">
      <c r="A209" s="16" t="s">
        <v>63</v>
      </c>
      <c r="B209" s="16"/>
      <c r="C209" s="17" t="s">
        <v>64</v>
      </c>
      <c r="D209" s="7">
        <f>SUM(D210)</f>
        <v>13700</v>
      </c>
      <c r="E209" s="7">
        <f t="shared" si="196"/>
        <v>0</v>
      </c>
      <c r="F209" s="7">
        <f t="shared" si="196"/>
        <v>13700</v>
      </c>
      <c r="G209" s="7">
        <f t="shared" si="196"/>
        <v>0</v>
      </c>
      <c r="H209" s="7">
        <f t="shared" si="196"/>
        <v>0</v>
      </c>
      <c r="I209" s="7">
        <f t="shared" si="197"/>
        <v>0</v>
      </c>
      <c r="J209" s="7">
        <f t="shared" si="198"/>
        <v>13700</v>
      </c>
    </row>
    <row r="210" spans="1:10">
      <c r="A210" s="19"/>
      <c r="B210" s="10">
        <v>55</v>
      </c>
      <c r="C210" s="8" t="s">
        <v>4</v>
      </c>
      <c r="D210" s="7">
        <f>SUM(D211)</f>
        <v>13700</v>
      </c>
      <c r="E210" s="7">
        <f t="shared" si="196"/>
        <v>0</v>
      </c>
      <c r="F210" s="7">
        <f t="shared" si="196"/>
        <v>13700</v>
      </c>
      <c r="G210" s="7">
        <f t="shared" si="196"/>
        <v>0</v>
      </c>
      <c r="H210" s="7">
        <f t="shared" si="196"/>
        <v>0</v>
      </c>
      <c r="I210" s="7">
        <f t="shared" si="197"/>
        <v>0</v>
      </c>
      <c r="J210" s="7">
        <f t="shared" si="198"/>
        <v>13700</v>
      </c>
    </row>
    <row r="211" spans="1:10" ht="26.25">
      <c r="A211" s="19"/>
      <c r="B211" s="9">
        <v>5525</v>
      </c>
      <c r="C211" s="11" t="s">
        <v>48</v>
      </c>
      <c r="D211" s="7">
        <v>13700</v>
      </c>
      <c r="E211" s="7"/>
      <c r="F211" s="7">
        <f t="shared" ref="F211" si="199">SUM(D211:E211)</f>
        <v>13700</v>
      </c>
      <c r="G211" s="7"/>
      <c r="H211" s="7"/>
      <c r="I211" s="7">
        <f t="shared" si="197"/>
        <v>0</v>
      </c>
      <c r="J211" s="7">
        <f t="shared" si="198"/>
        <v>13700</v>
      </c>
    </row>
    <row r="212" spans="1:10">
      <c r="A212" s="310" t="s">
        <v>86</v>
      </c>
      <c r="B212" s="309"/>
      <c r="C212" s="309"/>
      <c r="D212" s="29">
        <f>SUM(D213,D231)</f>
        <v>27673919</v>
      </c>
      <c r="E212" s="29">
        <f t="shared" ref="E212:H212" si="200">SUM(E213,E231)</f>
        <v>24343017</v>
      </c>
      <c r="F212" s="29">
        <f t="shared" si="200"/>
        <v>53036570</v>
      </c>
      <c r="G212" s="29">
        <f t="shared" si="200"/>
        <v>3688025</v>
      </c>
      <c r="H212" s="29">
        <f t="shared" si="200"/>
        <v>794075</v>
      </c>
      <c r="I212" s="29">
        <f t="shared" ref="I212:I230" si="201">SUM(G212:H212)</f>
        <v>4482100</v>
      </c>
      <c r="J212" s="29">
        <f t="shared" ref="J212:J230" si="202">I212+F212</f>
        <v>57518670</v>
      </c>
    </row>
    <row r="213" spans="1:10">
      <c r="A213" s="20" t="s">
        <v>7</v>
      </c>
      <c r="B213" s="20"/>
      <c r="C213" s="5" t="s">
        <v>8</v>
      </c>
      <c r="D213" s="29">
        <f>SUM(D215,D220)</f>
        <v>286067</v>
      </c>
      <c r="E213" s="29">
        <f t="shared" ref="E213:H213" si="203">SUM(E215,E220)</f>
        <v>0</v>
      </c>
      <c r="F213" s="29">
        <f t="shared" si="203"/>
        <v>286067</v>
      </c>
      <c r="G213" s="29">
        <f t="shared" si="203"/>
        <v>0</v>
      </c>
      <c r="H213" s="29">
        <f t="shared" si="203"/>
        <v>0</v>
      </c>
      <c r="I213" s="29">
        <f t="shared" si="201"/>
        <v>0</v>
      </c>
      <c r="J213" s="29">
        <f t="shared" si="202"/>
        <v>286067</v>
      </c>
    </row>
    <row r="214" spans="1:10">
      <c r="A214" s="21" t="s">
        <v>44</v>
      </c>
      <c r="B214" s="21"/>
      <c r="C214" s="168" t="s">
        <v>45</v>
      </c>
      <c r="D214" s="7">
        <f>SUM(D215,D220)</f>
        <v>286067</v>
      </c>
      <c r="E214" s="7">
        <f t="shared" ref="E214:H214" si="204">SUM(E215,E220)</f>
        <v>0</v>
      </c>
      <c r="F214" s="7">
        <f t="shared" si="204"/>
        <v>286067</v>
      </c>
      <c r="G214" s="7">
        <f t="shared" si="204"/>
        <v>0</v>
      </c>
      <c r="H214" s="7">
        <f t="shared" si="204"/>
        <v>0</v>
      </c>
      <c r="I214" s="7">
        <f t="shared" si="201"/>
        <v>0</v>
      </c>
      <c r="J214" s="7">
        <f t="shared" si="202"/>
        <v>286067</v>
      </c>
    </row>
    <row r="215" spans="1:10">
      <c r="A215" s="22"/>
      <c r="B215" s="23">
        <v>50</v>
      </c>
      <c r="C215" s="169" t="s">
        <v>3</v>
      </c>
      <c r="D215" s="7">
        <f>SUM(D216:D219)</f>
        <v>257825</v>
      </c>
      <c r="E215" s="7">
        <f t="shared" ref="E215:H215" si="205">SUM(E216:E219)</f>
        <v>0</v>
      </c>
      <c r="F215" s="7">
        <f t="shared" si="205"/>
        <v>257825</v>
      </c>
      <c r="G215" s="7">
        <f t="shared" si="205"/>
        <v>0</v>
      </c>
      <c r="H215" s="7">
        <f t="shared" si="205"/>
        <v>0</v>
      </c>
      <c r="I215" s="7">
        <f t="shared" si="201"/>
        <v>0</v>
      </c>
      <c r="J215" s="7">
        <f t="shared" si="202"/>
        <v>257825</v>
      </c>
    </row>
    <row r="216" spans="1:10">
      <c r="A216" s="22"/>
      <c r="B216" s="2">
        <v>5001</v>
      </c>
      <c r="C216" s="169" t="s">
        <v>12</v>
      </c>
      <c r="D216" s="7">
        <v>71644</v>
      </c>
      <c r="E216" s="3"/>
      <c r="F216" s="7">
        <f t="shared" ref="F216:F230" si="206">SUM(D216:E216)</f>
        <v>71644</v>
      </c>
      <c r="G216" s="3"/>
      <c r="H216" s="3"/>
      <c r="I216" s="7">
        <f t="shared" si="201"/>
        <v>0</v>
      </c>
      <c r="J216" s="7">
        <f t="shared" si="202"/>
        <v>71644</v>
      </c>
    </row>
    <row r="217" spans="1:10">
      <c r="A217" s="22"/>
      <c r="B217" s="2">
        <v>5002</v>
      </c>
      <c r="C217" s="169" t="s">
        <v>13</v>
      </c>
      <c r="D217" s="7">
        <v>119310</v>
      </c>
      <c r="E217" s="3"/>
      <c r="F217" s="7">
        <f t="shared" si="206"/>
        <v>119310</v>
      </c>
      <c r="G217" s="3"/>
      <c r="H217" s="3"/>
      <c r="I217" s="7">
        <f t="shared" si="201"/>
        <v>0</v>
      </c>
      <c r="J217" s="7">
        <f t="shared" si="202"/>
        <v>119310</v>
      </c>
    </row>
    <row r="218" spans="1:10">
      <c r="A218" s="22"/>
      <c r="B218" s="2">
        <v>505</v>
      </c>
      <c r="C218" s="169" t="s">
        <v>16</v>
      </c>
      <c r="D218" s="7">
        <v>1400</v>
      </c>
      <c r="E218" s="3"/>
      <c r="F218" s="7">
        <f t="shared" si="206"/>
        <v>1400</v>
      </c>
      <c r="G218" s="3"/>
      <c r="H218" s="3"/>
      <c r="I218" s="7">
        <f t="shared" si="201"/>
        <v>0</v>
      </c>
      <c r="J218" s="7">
        <f t="shared" si="202"/>
        <v>1400</v>
      </c>
    </row>
    <row r="219" spans="1:10">
      <c r="A219" s="22"/>
      <c r="B219" s="2">
        <v>506</v>
      </c>
      <c r="C219" s="169" t="s">
        <v>17</v>
      </c>
      <c r="D219" s="7">
        <v>65471</v>
      </c>
      <c r="E219" s="3"/>
      <c r="F219" s="7">
        <f t="shared" si="206"/>
        <v>65471</v>
      </c>
      <c r="G219" s="3"/>
      <c r="H219" s="3"/>
      <c r="I219" s="7">
        <f t="shared" si="201"/>
        <v>0</v>
      </c>
      <c r="J219" s="7">
        <f t="shared" si="202"/>
        <v>65471</v>
      </c>
    </row>
    <row r="220" spans="1:10">
      <c r="A220" s="22"/>
      <c r="B220" s="23">
        <v>55</v>
      </c>
      <c r="C220" s="169" t="s">
        <v>4</v>
      </c>
      <c r="D220" s="7">
        <f>SUM(D221:D230)</f>
        <v>28242</v>
      </c>
      <c r="E220" s="7">
        <f t="shared" ref="E220:H220" si="207">SUM(E221:E230)</f>
        <v>0</v>
      </c>
      <c r="F220" s="7">
        <f t="shared" si="207"/>
        <v>28242</v>
      </c>
      <c r="G220" s="7">
        <f t="shared" si="207"/>
        <v>0</v>
      </c>
      <c r="H220" s="7">
        <f t="shared" si="207"/>
        <v>0</v>
      </c>
      <c r="I220" s="7">
        <f t="shared" si="201"/>
        <v>0</v>
      </c>
      <c r="J220" s="7">
        <f t="shared" si="202"/>
        <v>28242</v>
      </c>
    </row>
    <row r="221" spans="1:10">
      <c r="A221" s="22"/>
      <c r="B221" s="2">
        <v>5500</v>
      </c>
      <c r="C221" s="169" t="s">
        <v>18</v>
      </c>
      <c r="D221" s="7">
        <v>10000</v>
      </c>
      <c r="E221" s="3"/>
      <c r="F221" s="7">
        <f t="shared" si="206"/>
        <v>10000</v>
      </c>
      <c r="G221" s="3"/>
      <c r="H221" s="3"/>
      <c r="I221" s="7">
        <f t="shared" si="201"/>
        <v>0</v>
      </c>
      <c r="J221" s="7">
        <f t="shared" si="202"/>
        <v>10000</v>
      </c>
    </row>
    <row r="222" spans="1:10">
      <c r="A222" s="22"/>
      <c r="B222" s="2">
        <v>5502</v>
      </c>
      <c r="C222" s="169" t="s">
        <v>19</v>
      </c>
      <c r="D222" s="7">
        <v>2000</v>
      </c>
      <c r="E222" s="3"/>
      <c r="F222" s="7">
        <f t="shared" si="206"/>
        <v>2000</v>
      </c>
      <c r="G222" s="3"/>
      <c r="H222" s="3"/>
      <c r="I222" s="7">
        <f t="shared" si="201"/>
        <v>0</v>
      </c>
      <c r="J222" s="7">
        <f t="shared" si="202"/>
        <v>2000</v>
      </c>
    </row>
    <row r="223" spans="1:10">
      <c r="A223" s="22"/>
      <c r="B223" s="2">
        <v>5503</v>
      </c>
      <c r="C223" s="169" t="s">
        <v>20</v>
      </c>
      <c r="D223" s="7">
        <v>2000</v>
      </c>
      <c r="E223" s="3"/>
      <c r="F223" s="7">
        <f t="shared" si="206"/>
        <v>2000</v>
      </c>
      <c r="G223" s="3"/>
      <c r="H223" s="3"/>
      <c r="I223" s="7">
        <f t="shared" si="201"/>
        <v>0</v>
      </c>
      <c r="J223" s="7">
        <f t="shared" si="202"/>
        <v>2000</v>
      </c>
    </row>
    <row r="224" spans="1:10">
      <c r="A224" s="22"/>
      <c r="B224" s="2">
        <v>5504</v>
      </c>
      <c r="C224" s="169" t="s">
        <v>21</v>
      </c>
      <c r="D224" s="7">
        <v>4000</v>
      </c>
      <c r="E224" s="3"/>
      <c r="F224" s="7">
        <f t="shared" si="206"/>
        <v>4000</v>
      </c>
      <c r="G224" s="3"/>
      <c r="H224" s="3"/>
      <c r="I224" s="7">
        <f t="shared" si="201"/>
        <v>0</v>
      </c>
      <c r="J224" s="7">
        <f t="shared" si="202"/>
        <v>4000</v>
      </c>
    </row>
    <row r="225" spans="1:10">
      <c r="A225" s="22"/>
      <c r="B225" s="2">
        <v>5511</v>
      </c>
      <c r="C225" s="169" t="s">
        <v>22</v>
      </c>
      <c r="D225" s="7">
        <v>500</v>
      </c>
      <c r="E225" s="3"/>
      <c r="F225" s="7">
        <f t="shared" si="206"/>
        <v>500</v>
      </c>
      <c r="G225" s="3"/>
      <c r="H225" s="3"/>
      <c r="I225" s="7">
        <f t="shared" si="201"/>
        <v>0</v>
      </c>
      <c r="J225" s="7">
        <f t="shared" si="202"/>
        <v>500</v>
      </c>
    </row>
    <row r="226" spans="1:10">
      <c r="A226" s="22"/>
      <c r="B226" s="2">
        <v>5513</v>
      </c>
      <c r="C226" s="169" t="s">
        <v>24</v>
      </c>
      <c r="D226" s="7">
        <v>6372</v>
      </c>
      <c r="E226" s="3"/>
      <c r="F226" s="7">
        <f t="shared" si="206"/>
        <v>6372</v>
      </c>
      <c r="G226" s="3"/>
      <c r="H226" s="3"/>
      <c r="I226" s="7">
        <f t="shared" si="201"/>
        <v>0</v>
      </c>
      <c r="J226" s="7">
        <f t="shared" si="202"/>
        <v>6372</v>
      </c>
    </row>
    <row r="227" spans="1:10">
      <c r="A227" s="22"/>
      <c r="B227" s="2">
        <v>5514</v>
      </c>
      <c r="C227" s="169" t="s">
        <v>25</v>
      </c>
      <c r="D227" s="7">
        <v>520</v>
      </c>
      <c r="E227" s="3"/>
      <c r="F227" s="7">
        <f t="shared" si="206"/>
        <v>520</v>
      </c>
      <c r="G227" s="3"/>
      <c r="H227" s="3"/>
      <c r="I227" s="7">
        <f t="shared" si="201"/>
        <v>0</v>
      </c>
      <c r="J227" s="7">
        <f t="shared" si="202"/>
        <v>520</v>
      </c>
    </row>
    <row r="228" spans="1:10">
      <c r="A228" s="22"/>
      <c r="B228" s="2">
        <v>5515</v>
      </c>
      <c r="C228" s="169" t="s">
        <v>26</v>
      </c>
      <c r="D228" s="7">
        <v>1250</v>
      </c>
      <c r="E228" s="3"/>
      <c r="F228" s="7">
        <f t="shared" si="206"/>
        <v>1250</v>
      </c>
      <c r="G228" s="3"/>
      <c r="H228" s="3"/>
      <c r="I228" s="7">
        <f t="shared" si="201"/>
        <v>0</v>
      </c>
      <c r="J228" s="7">
        <f t="shared" si="202"/>
        <v>1250</v>
      </c>
    </row>
    <row r="229" spans="1:10">
      <c r="A229" s="22"/>
      <c r="B229" s="2">
        <v>5522</v>
      </c>
      <c r="C229" s="169" t="s">
        <v>29</v>
      </c>
      <c r="D229" s="7">
        <v>600</v>
      </c>
      <c r="E229" s="3"/>
      <c r="F229" s="7">
        <f t="shared" si="206"/>
        <v>600</v>
      </c>
      <c r="G229" s="3"/>
      <c r="H229" s="3"/>
      <c r="I229" s="7">
        <f t="shared" si="201"/>
        <v>0</v>
      </c>
      <c r="J229" s="7">
        <f t="shared" si="202"/>
        <v>600</v>
      </c>
    </row>
    <row r="230" spans="1:10" ht="26.25">
      <c r="A230" s="22"/>
      <c r="B230" s="2">
        <v>5525</v>
      </c>
      <c r="C230" s="24" t="s">
        <v>48</v>
      </c>
      <c r="D230" s="7">
        <v>1000</v>
      </c>
      <c r="E230" s="3"/>
      <c r="F230" s="7">
        <f t="shared" si="206"/>
        <v>1000</v>
      </c>
      <c r="G230" s="3"/>
      <c r="H230" s="3"/>
      <c r="I230" s="7">
        <f t="shared" si="201"/>
        <v>0</v>
      </c>
      <c r="J230" s="7">
        <f t="shared" si="202"/>
        <v>1000</v>
      </c>
    </row>
    <row r="231" spans="1:10">
      <c r="A231" s="20" t="s">
        <v>67</v>
      </c>
      <c r="B231" s="20"/>
      <c r="C231" s="5" t="s">
        <v>68</v>
      </c>
      <c r="D231" s="29">
        <f>SUM(D232,D254,D260,D271,D293,D311,D333,D349,D375,D381,D387,D406,D421,D441)</f>
        <v>27387852</v>
      </c>
      <c r="E231" s="29">
        <f>SUM(E232,E254,E260,E271,E293,E311,E333,E349,E375,E381,E387,E406,E421)</f>
        <v>24343017</v>
      </c>
      <c r="F231" s="29">
        <f>SUM(F232,F254,F260,F271,F293,F311,F333,F349,F375,F381,F387,F406,F421)</f>
        <v>52750503</v>
      </c>
      <c r="G231" s="29">
        <f>SUM(G232,G254,G260,G271,G293,G311,G333,G349,G375,G381,G387,G406,G421)</f>
        <v>3688025</v>
      </c>
      <c r="H231" s="29">
        <f>SUM(H232,H254,H260,H271,H293,H311,H333,H349,H375,H381,H387,H406,H421)</f>
        <v>794075</v>
      </c>
      <c r="I231" s="170">
        <f t="shared" ref="I231:I252" si="208">SUM(G231:H231)</f>
        <v>4482100</v>
      </c>
      <c r="J231" s="170">
        <f t="shared" ref="J231:J252" si="209">I231+F231</f>
        <v>57232603</v>
      </c>
    </row>
    <row r="232" spans="1:10">
      <c r="A232" s="21" t="s">
        <v>69</v>
      </c>
      <c r="B232" s="21"/>
      <c r="C232" s="168" t="s">
        <v>70</v>
      </c>
      <c r="D232" s="7">
        <f>SUM(D233,D236,D252)</f>
        <v>19298877</v>
      </c>
      <c r="E232" s="7">
        <f t="shared" ref="E232:H232" si="210">SUM(E233,E236,E252)</f>
        <v>35748</v>
      </c>
      <c r="F232" s="7">
        <f t="shared" si="210"/>
        <v>19334625</v>
      </c>
      <c r="G232" s="7">
        <f t="shared" si="210"/>
        <v>1398900</v>
      </c>
      <c r="H232" s="7">
        <f t="shared" si="210"/>
        <v>0</v>
      </c>
      <c r="I232" s="7">
        <f t="shared" si="208"/>
        <v>1398900</v>
      </c>
      <c r="J232" s="7">
        <f t="shared" si="209"/>
        <v>20733525</v>
      </c>
    </row>
    <row r="233" spans="1:10">
      <c r="A233" s="22"/>
      <c r="B233" s="23">
        <v>50</v>
      </c>
      <c r="C233" s="169" t="s">
        <v>3</v>
      </c>
      <c r="D233" s="7">
        <f>SUM(D234:D235)</f>
        <v>13604427</v>
      </c>
      <c r="E233" s="7">
        <f t="shared" ref="E233:H233" si="211">SUM(E234:E235)</f>
        <v>0</v>
      </c>
      <c r="F233" s="7">
        <f t="shared" si="211"/>
        <v>13604427</v>
      </c>
      <c r="G233" s="7">
        <f t="shared" si="211"/>
        <v>0</v>
      </c>
      <c r="H233" s="7">
        <f t="shared" si="211"/>
        <v>0</v>
      </c>
      <c r="I233" s="7">
        <f t="shared" si="208"/>
        <v>0</v>
      </c>
      <c r="J233" s="7">
        <f t="shared" si="209"/>
        <v>13604427</v>
      </c>
    </row>
    <row r="234" spans="1:10">
      <c r="A234" s="22"/>
      <c r="B234" s="2">
        <v>5002</v>
      </c>
      <c r="C234" s="169" t="s">
        <v>13</v>
      </c>
      <c r="D234" s="7">
        <v>10167768</v>
      </c>
      <c r="E234" s="7"/>
      <c r="F234" s="7">
        <f t="shared" ref="F234:F251" si="212">SUM(D234:E234)</f>
        <v>10167768</v>
      </c>
      <c r="G234" s="7"/>
      <c r="H234" s="7"/>
      <c r="I234" s="7">
        <f t="shared" si="208"/>
        <v>0</v>
      </c>
      <c r="J234" s="7">
        <f t="shared" si="209"/>
        <v>10167768</v>
      </c>
    </row>
    <row r="235" spans="1:10">
      <c r="A235" s="22"/>
      <c r="B235" s="2">
        <v>506</v>
      </c>
      <c r="C235" s="169" t="s">
        <v>17</v>
      </c>
      <c r="D235" s="7">
        <v>3436659</v>
      </c>
      <c r="E235" s="7"/>
      <c r="F235" s="7">
        <f t="shared" si="212"/>
        <v>3436659</v>
      </c>
      <c r="G235" s="7"/>
      <c r="H235" s="7"/>
      <c r="I235" s="7">
        <f t="shared" si="208"/>
        <v>0</v>
      </c>
      <c r="J235" s="7">
        <f t="shared" si="209"/>
        <v>3436659</v>
      </c>
    </row>
    <row r="236" spans="1:10">
      <c r="A236" s="22"/>
      <c r="B236" s="23">
        <v>55</v>
      </c>
      <c r="C236" s="169" t="s">
        <v>4</v>
      </c>
      <c r="D236" s="7">
        <f>SUM(D237:D251)</f>
        <v>2688150</v>
      </c>
      <c r="E236" s="7">
        <f t="shared" ref="E236:H236" si="213">SUM(E237:E251)</f>
        <v>35748</v>
      </c>
      <c r="F236" s="7">
        <f t="shared" si="213"/>
        <v>2723898</v>
      </c>
      <c r="G236" s="7">
        <f t="shared" si="213"/>
        <v>1398900</v>
      </c>
      <c r="H236" s="7">
        <f t="shared" si="213"/>
        <v>0</v>
      </c>
      <c r="I236" s="7">
        <f t="shared" si="208"/>
        <v>1398900</v>
      </c>
      <c r="J236" s="7">
        <f t="shared" si="209"/>
        <v>4122798</v>
      </c>
    </row>
    <row r="237" spans="1:10">
      <c r="A237" s="22"/>
      <c r="B237" s="2">
        <v>5500</v>
      </c>
      <c r="C237" s="169" t="s">
        <v>18</v>
      </c>
      <c r="D237" s="7">
        <v>39660</v>
      </c>
      <c r="E237" s="7"/>
      <c r="F237" s="7">
        <f t="shared" si="212"/>
        <v>39660</v>
      </c>
      <c r="G237" s="7"/>
      <c r="H237" s="7"/>
      <c r="I237" s="7">
        <f t="shared" si="208"/>
        <v>0</v>
      </c>
      <c r="J237" s="7">
        <f t="shared" si="209"/>
        <v>39660</v>
      </c>
    </row>
    <row r="238" spans="1:10" s="261" customFormat="1">
      <c r="A238" s="22"/>
      <c r="B238" s="2">
        <v>5503</v>
      </c>
      <c r="C238" s="169" t="s">
        <v>20</v>
      </c>
      <c r="D238" s="7">
        <v>260</v>
      </c>
      <c r="E238" s="7"/>
      <c r="F238" s="7">
        <f t="shared" si="212"/>
        <v>260</v>
      </c>
      <c r="G238" s="7"/>
      <c r="H238" s="7"/>
      <c r="I238" s="7">
        <f t="shared" ref="I238" si="214">SUM(G238:H238)</f>
        <v>0</v>
      </c>
      <c r="J238" s="7">
        <f t="shared" ref="J238" si="215">I238+F238</f>
        <v>260</v>
      </c>
    </row>
    <row r="239" spans="1:10">
      <c r="A239" s="22"/>
      <c r="B239" s="2">
        <v>5504</v>
      </c>
      <c r="C239" s="169" t="s">
        <v>21</v>
      </c>
      <c r="D239" s="7">
        <v>32780</v>
      </c>
      <c r="E239" s="7"/>
      <c r="F239" s="7">
        <f t="shared" si="212"/>
        <v>32780</v>
      </c>
      <c r="G239" s="7"/>
      <c r="H239" s="7"/>
      <c r="I239" s="7">
        <f t="shared" si="208"/>
        <v>0</v>
      </c>
      <c r="J239" s="7">
        <f t="shared" si="209"/>
        <v>32780</v>
      </c>
    </row>
    <row r="240" spans="1:10" s="261" customFormat="1">
      <c r="A240" s="22"/>
      <c r="B240" s="2">
        <v>5505</v>
      </c>
      <c r="C240" s="169" t="s">
        <v>564</v>
      </c>
      <c r="D240" s="7"/>
      <c r="E240" s="7">
        <v>35748</v>
      </c>
      <c r="F240" s="7">
        <f t="shared" ref="F240" si="216">SUM(D240:E240)</f>
        <v>35748</v>
      </c>
      <c r="G240" s="7"/>
      <c r="H240" s="7"/>
      <c r="I240" s="7">
        <f t="shared" ref="I240" si="217">SUM(G240:H240)</f>
        <v>0</v>
      </c>
      <c r="J240" s="7">
        <f t="shared" ref="J240" si="218">I240+F240</f>
        <v>35748</v>
      </c>
    </row>
    <row r="241" spans="1:10">
      <c r="A241" s="22"/>
      <c r="B241" s="2">
        <v>5511</v>
      </c>
      <c r="C241" s="169" t="s">
        <v>22</v>
      </c>
      <c r="D241" s="7">
        <v>1788140</v>
      </c>
      <c r="E241" s="7"/>
      <c r="F241" s="7">
        <f t="shared" si="212"/>
        <v>1788140</v>
      </c>
      <c r="G241" s="7">
        <v>9800</v>
      </c>
      <c r="H241" s="7"/>
      <c r="I241" s="7">
        <f t="shared" si="208"/>
        <v>9800</v>
      </c>
      <c r="J241" s="7">
        <f t="shared" si="209"/>
        <v>1797940</v>
      </c>
    </row>
    <row r="242" spans="1:10">
      <c r="A242" s="22"/>
      <c r="B242" s="2">
        <v>5512</v>
      </c>
      <c r="C242" s="169" t="s">
        <v>23</v>
      </c>
      <c r="D242" s="7">
        <v>3500</v>
      </c>
      <c r="E242" s="7"/>
      <c r="F242" s="7">
        <f t="shared" si="212"/>
        <v>3500</v>
      </c>
      <c r="G242" s="7"/>
      <c r="H242" s="7"/>
      <c r="I242" s="7">
        <f t="shared" si="208"/>
        <v>0</v>
      </c>
      <c r="J242" s="7">
        <f t="shared" si="209"/>
        <v>3500</v>
      </c>
    </row>
    <row r="243" spans="1:10">
      <c r="A243" s="22"/>
      <c r="B243" s="2">
        <v>5513</v>
      </c>
      <c r="C243" s="169" t="s">
        <v>24</v>
      </c>
      <c r="D243" s="7">
        <v>9870</v>
      </c>
      <c r="E243" s="7"/>
      <c r="F243" s="7">
        <f t="shared" si="212"/>
        <v>9870</v>
      </c>
      <c r="G243" s="7"/>
      <c r="H243" s="7"/>
      <c r="I243" s="7">
        <f t="shared" si="208"/>
        <v>0</v>
      </c>
      <c r="J243" s="7">
        <f t="shared" si="209"/>
        <v>9870</v>
      </c>
    </row>
    <row r="244" spans="1:10">
      <c r="A244" s="22"/>
      <c r="B244" s="2">
        <v>5514</v>
      </c>
      <c r="C244" s="169" t="s">
        <v>25</v>
      </c>
      <c r="D244" s="7">
        <v>6890</v>
      </c>
      <c r="E244" s="7"/>
      <c r="F244" s="7">
        <f t="shared" si="212"/>
        <v>6890</v>
      </c>
      <c r="G244" s="7"/>
      <c r="H244" s="7"/>
      <c r="I244" s="7">
        <f t="shared" si="208"/>
        <v>0</v>
      </c>
      <c r="J244" s="7">
        <f t="shared" si="209"/>
        <v>6890</v>
      </c>
    </row>
    <row r="245" spans="1:10">
      <c r="A245" s="22"/>
      <c r="B245" s="2">
        <v>5515</v>
      </c>
      <c r="C245" s="169" t="s">
        <v>26</v>
      </c>
      <c r="D245" s="7">
        <v>49170</v>
      </c>
      <c r="E245" s="7"/>
      <c r="F245" s="7">
        <f t="shared" si="212"/>
        <v>49170</v>
      </c>
      <c r="G245" s="7"/>
      <c r="H245" s="7"/>
      <c r="I245" s="7">
        <f t="shared" si="208"/>
        <v>0</v>
      </c>
      <c r="J245" s="7">
        <f t="shared" si="209"/>
        <v>49170</v>
      </c>
    </row>
    <row r="246" spans="1:10">
      <c r="A246" s="22"/>
      <c r="B246" s="2">
        <v>5521</v>
      </c>
      <c r="C246" s="169" t="s">
        <v>28</v>
      </c>
      <c r="D246" s="7">
        <v>165500</v>
      </c>
      <c r="E246" s="7"/>
      <c r="F246" s="7">
        <f t="shared" si="212"/>
        <v>165500</v>
      </c>
      <c r="G246" s="7">
        <v>1388100</v>
      </c>
      <c r="H246" s="7"/>
      <c r="I246" s="7">
        <f t="shared" si="208"/>
        <v>1388100</v>
      </c>
      <c r="J246" s="7">
        <f t="shared" si="209"/>
        <v>1553600</v>
      </c>
    </row>
    <row r="247" spans="1:10">
      <c r="A247" s="22"/>
      <c r="B247" s="2">
        <v>5522</v>
      </c>
      <c r="C247" s="169" t="s">
        <v>29</v>
      </c>
      <c r="D247" s="7">
        <v>39340</v>
      </c>
      <c r="E247" s="7"/>
      <c r="F247" s="7">
        <f t="shared" si="212"/>
        <v>39340</v>
      </c>
      <c r="G247" s="7">
        <v>200</v>
      </c>
      <c r="H247" s="7"/>
      <c r="I247" s="7">
        <f t="shared" si="208"/>
        <v>200</v>
      </c>
      <c r="J247" s="7">
        <f t="shared" si="209"/>
        <v>39540</v>
      </c>
    </row>
    <row r="248" spans="1:10">
      <c r="A248" s="22"/>
      <c r="B248" s="2">
        <v>5524</v>
      </c>
      <c r="C248" s="169" t="s">
        <v>31</v>
      </c>
      <c r="D248" s="7">
        <v>518520</v>
      </c>
      <c r="E248" s="7"/>
      <c r="F248" s="7">
        <f t="shared" si="212"/>
        <v>518520</v>
      </c>
      <c r="G248" s="7">
        <v>800</v>
      </c>
      <c r="H248" s="7"/>
      <c r="I248" s="7">
        <f t="shared" si="208"/>
        <v>800</v>
      </c>
      <c r="J248" s="7">
        <f t="shared" si="209"/>
        <v>519320</v>
      </c>
    </row>
    <row r="249" spans="1:10" ht="26.25">
      <c r="A249" s="22"/>
      <c r="B249" s="2">
        <v>5525</v>
      </c>
      <c r="C249" s="24" t="s">
        <v>48</v>
      </c>
      <c r="D249" s="7">
        <f>1900+23140</f>
        <v>25040</v>
      </c>
      <c r="E249" s="7"/>
      <c r="F249" s="7">
        <f t="shared" si="212"/>
        <v>25040</v>
      </c>
      <c r="G249" s="7"/>
      <c r="H249" s="7"/>
      <c r="I249" s="7">
        <f t="shared" si="208"/>
        <v>0</v>
      </c>
      <c r="J249" s="7">
        <f t="shared" si="209"/>
        <v>25040</v>
      </c>
    </row>
    <row r="250" spans="1:10">
      <c r="A250" s="22"/>
      <c r="B250" s="2">
        <v>5532</v>
      </c>
      <c r="C250" s="169" t="s">
        <v>33</v>
      </c>
      <c r="D250" s="7">
        <v>7750</v>
      </c>
      <c r="E250" s="7"/>
      <c r="F250" s="7">
        <f t="shared" si="212"/>
        <v>7750</v>
      </c>
      <c r="G250" s="7"/>
      <c r="H250" s="7"/>
      <c r="I250" s="7">
        <f t="shared" si="208"/>
        <v>0</v>
      </c>
      <c r="J250" s="7">
        <f t="shared" si="209"/>
        <v>7750</v>
      </c>
    </row>
    <row r="251" spans="1:10">
      <c r="A251" s="22"/>
      <c r="B251" s="2">
        <v>5539</v>
      </c>
      <c r="C251" s="169" t="s">
        <v>34</v>
      </c>
      <c r="D251" s="7">
        <v>1730</v>
      </c>
      <c r="E251" s="7"/>
      <c r="F251" s="7">
        <f t="shared" si="212"/>
        <v>1730</v>
      </c>
      <c r="G251" s="7"/>
      <c r="H251" s="7"/>
      <c r="I251" s="7">
        <f t="shared" si="208"/>
        <v>0</v>
      </c>
      <c r="J251" s="7">
        <f t="shared" si="209"/>
        <v>1730</v>
      </c>
    </row>
    <row r="252" spans="1:10">
      <c r="A252" s="22"/>
      <c r="B252" s="23">
        <v>4</v>
      </c>
      <c r="C252" s="169" t="s">
        <v>509</v>
      </c>
      <c r="D252" s="7">
        <f>SUM(D253)</f>
        <v>3006300</v>
      </c>
      <c r="E252" s="7">
        <f t="shared" ref="E252:H252" si="219">SUM(E253)</f>
        <v>0</v>
      </c>
      <c r="F252" s="7">
        <f t="shared" si="219"/>
        <v>3006300</v>
      </c>
      <c r="G252" s="7">
        <f t="shared" si="219"/>
        <v>0</v>
      </c>
      <c r="H252" s="7">
        <f t="shared" si="219"/>
        <v>0</v>
      </c>
      <c r="I252" s="7">
        <f t="shared" si="208"/>
        <v>0</v>
      </c>
      <c r="J252" s="7">
        <f t="shared" si="209"/>
        <v>3006300</v>
      </c>
    </row>
    <row r="253" spans="1:10">
      <c r="A253" s="22"/>
      <c r="B253" s="2">
        <v>4500</v>
      </c>
      <c r="C253" s="169" t="s">
        <v>546</v>
      </c>
      <c r="D253" s="7">
        <v>3006300</v>
      </c>
      <c r="E253" s="7"/>
      <c r="F253" s="7">
        <f t="shared" ref="F253:F259" si="220">SUM(D253:E253)</f>
        <v>3006300</v>
      </c>
      <c r="G253" s="7"/>
      <c r="H253" s="7"/>
      <c r="I253" s="7">
        <f t="shared" ref="I253:I259" si="221">SUM(G253:H253)</f>
        <v>0</v>
      </c>
      <c r="J253" s="7">
        <f t="shared" ref="J253:J259" si="222">I253+F253</f>
        <v>3006300</v>
      </c>
    </row>
    <row r="254" spans="1:10">
      <c r="A254" s="21" t="s">
        <v>204</v>
      </c>
      <c r="B254" s="21"/>
      <c r="C254" s="168" t="s">
        <v>553</v>
      </c>
      <c r="D254" s="7">
        <f>SUM(D255,D258)</f>
        <v>15962</v>
      </c>
      <c r="E254" s="7">
        <f t="shared" ref="E254:H254" si="223">SUM(E255,E258)</f>
        <v>0</v>
      </c>
      <c r="F254" s="7">
        <f t="shared" si="223"/>
        <v>15962</v>
      </c>
      <c r="G254" s="7">
        <f t="shared" si="223"/>
        <v>0</v>
      </c>
      <c r="H254" s="7">
        <f t="shared" si="223"/>
        <v>0</v>
      </c>
      <c r="I254" s="7">
        <f t="shared" si="221"/>
        <v>0</v>
      </c>
      <c r="J254" s="7">
        <f t="shared" si="222"/>
        <v>15962</v>
      </c>
    </row>
    <row r="255" spans="1:10">
      <c r="A255" s="30"/>
      <c r="B255" s="23">
        <v>50</v>
      </c>
      <c r="C255" s="169" t="s">
        <v>3</v>
      </c>
      <c r="D255" s="7">
        <f>SUM(D256:D257)</f>
        <v>8162</v>
      </c>
      <c r="E255" s="7">
        <f t="shared" ref="E255:H255" si="224">SUM(E256:E257)</f>
        <v>0</v>
      </c>
      <c r="F255" s="7">
        <f t="shared" si="224"/>
        <v>8162</v>
      </c>
      <c r="G255" s="7">
        <f t="shared" si="224"/>
        <v>0</v>
      </c>
      <c r="H255" s="7">
        <f t="shared" si="224"/>
        <v>0</v>
      </c>
      <c r="I255" s="7">
        <f t="shared" si="221"/>
        <v>0</v>
      </c>
      <c r="J255" s="7">
        <f t="shared" si="222"/>
        <v>8162</v>
      </c>
    </row>
    <row r="256" spans="1:10">
      <c r="A256" s="30"/>
      <c r="B256" s="2">
        <v>5002</v>
      </c>
      <c r="C256" s="169" t="s">
        <v>13</v>
      </c>
      <c r="D256" s="7">
        <v>6100</v>
      </c>
      <c r="E256" s="7"/>
      <c r="F256" s="7">
        <f t="shared" si="220"/>
        <v>6100</v>
      </c>
      <c r="G256" s="7"/>
      <c r="H256" s="7"/>
      <c r="I256" s="7">
        <f t="shared" si="221"/>
        <v>0</v>
      </c>
      <c r="J256" s="7">
        <f t="shared" si="222"/>
        <v>6100</v>
      </c>
    </row>
    <row r="257" spans="1:10">
      <c r="A257" s="30"/>
      <c r="B257" s="2">
        <v>506</v>
      </c>
      <c r="C257" s="169" t="s">
        <v>17</v>
      </c>
      <c r="D257" s="7">
        <v>2062</v>
      </c>
      <c r="E257" s="7"/>
      <c r="F257" s="7">
        <f t="shared" si="220"/>
        <v>2062</v>
      </c>
      <c r="G257" s="7"/>
      <c r="H257" s="7"/>
      <c r="I257" s="7">
        <f t="shared" si="221"/>
        <v>0</v>
      </c>
      <c r="J257" s="7">
        <f t="shared" si="222"/>
        <v>2062</v>
      </c>
    </row>
    <row r="258" spans="1:10">
      <c r="A258" s="30"/>
      <c r="B258" s="23">
        <v>55</v>
      </c>
      <c r="C258" s="169" t="s">
        <v>4</v>
      </c>
      <c r="D258" s="7">
        <f>SUM(D259)</f>
        <v>7800</v>
      </c>
      <c r="E258" s="7">
        <f t="shared" ref="E258:H258" si="225">SUM(E259)</f>
        <v>0</v>
      </c>
      <c r="F258" s="7">
        <f t="shared" si="225"/>
        <v>7800</v>
      </c>
      <c r="G258" s="7">
        <f t="shared" si="225"/>
        <v>0</v>
      </c>
      <c r="H258" s="7">
        <f t="shared" si="225"/>
        <v>0</v>
      </c>
      <c r="I258" s="7">
        <f t="shared" si="221"/>
        <v>0</v>
      </c>
      <c r="J258" s="7">
        <f t="shared" si="222"/>
        <v>7800</v>
      </c>
    </row>
    <row r="259" spans="1:10">
      <c r="A259" s="30"/>
      <c r="B259" s="2">
        <v>5513</v>
      </c>
      <c r="C259" s="169" t="s">
        <v>24</v>
      </c>
      <c r="D259" s="7">
        <v>7800</v>
      </c>
      <c r="E259" s="7"/>
      <c r="F259" s="7">
        <f t="shared" si="220"/>
        <v>7800</v>
      </c>
      <c r="G259" s="7"/>
      <c r="H259" s="7"/>
      <c r="I259" s="7">
        <f t="shared" si="221"/>
        <v>0</v>
      </c>
      <c r="J259" s="7">
        <f t="shared" si="222"/>
        <v>7800</v>
      </c>
    </row>
    <row r="260" spans="1:10" ht="39">
      <c r="A260" s="21" t="s">
        <v>205</v>
      </c>
      <c r="B260" s="21"/>
      <c r="C260" s="260" t="s">
        <v>532</v>
      </c>
      <c r="D260" s="7">
        <f>SUM(D261,D264)</f>
        <v>0</v>
      </c>
      <c r="E260" s="7">
        <f t="shared" ref="E260:H260" si="226">SUM(E261,E264)</f>
        <v>36000</v>
      </c>
      <c r="F260" s="7">
        <f t="shared" si="226"/>
        <v>36000</v>
      </c>
      <c r="G260" s="7">
        <f t="shared" si="226"/>
        <v>298588</v>
      </c>
      <c r="H260" s="7">
        <f t="shared" si="226"/>
        <v>0</v>
      </c>
      <c r="I260" s="7">
        <f t="shared" ref="I260:I270" si="227">SUM(G260:H260)</f>
        <v>298588</v>
      </c>
      <c r="J260" s="7">
        <f t="shared" ref="J260:J270" si="228">I260+F260</f>
        <v>334588</v>
      </c>
    </row>
    <row r="261" spans="1:10">
      <c r="A261" s="30"/>
      <c r="B261" s="23">
        <v>50</v>
      </c>
      <c r="C261" s="169" t="s">
        <v>3</v>
      </c>
      <c r="D261" s="7">
        <f>SUM(D262:D263)</f>
        <v>0</v>
      </c>
      <c r="E261" s="7">
        <f t="shared" ref="E261:H261" si="229">SUM(E262:E263)</f>
        <v>0</v>
      </c>
      <c r="F261" s="7">
        <f t="shared" si="229"/>
        <v>0</v>
      </c>
      <c r="G261" s="7">
        <f t="shared" si="229"/>
        <v>143852</v>
      </c>
      <c r="H261" s="7">
        <f t="shared" si="229"/>
        <v>0</v>
      </c>
      <c r="I261" s="7">
        <f t="shared" si="227"/>
        <v>143852</v>
      </c>
      <c r="J261" s="7">
        <f t="shared" si="228"/>
        <v>143852</v>
      </c>
    </row>
    <row r="262" spans="1:10">
      <c r="A262" s="30"/>
      <c r="B262" s="2">
        <v>5002</v>
      </c>
      <c r="C262" s="169" t="s">
        <v>13</v>
      </c>
      <c r="D262" s="7"/>
      <c r="E262" s="7"/>
      <c r="F262" s="7">
        <f t="shared" ref="F262:F270" si="230">SUM(D262:E262)</f>
        <v>0</v>
      </c>
      <c r="G262" s="7">
        <v>107352</v>
      </c>
      <c r="H262" s="7"/>
      <c r="I262" s="7">
        <f t="shared" si="227"/>
        <v>107352</v>
      </c>
      <c r="J262" s="7">
        <f t="shared" si="228"/>
        <v>107352</v>
      </c>
    </row>
    <row r="263" spans="1:10">
      <c r="A263" s="30"/>
      <c r="B263" s="2">
        <v>506</v>
      </c>
      <c r="C263" s="169" t="s">
        <v>17</v>
      </c>
      <c r="D263" s="7"/>
      <c r="E263" s="7"/>
      <c r="F263" s="7">
        <f t="shared" si="230"/>
        <v>0</v>
      </c>
      <c r="G263" s="7">
        <v>36500</v>
      </c>
      <c r="H263" s="7"/>
      <c r="I263" s="7">
        <f t="shared" si="227"/>
        <v>36500</v>
      </c>
      <c r="J263" s="7">
        <f t="shared" si="228"/>
        <v>36500</v>
      </c>
    </row>
    <row r="264" spans="1:10">
      <c r="A264" s="30"/>
      <c r="B264" s="23">
        <v>55</v>
      </c>
      <c r="C264" s="169" t="s">
        <v>4</v>
      </c>
      <c r="D264" s="7">
        <f>SUM(D265:D270)</f>
        <v>0</v>
      </c>
      <c r="E264" s="7">
        <f t="shared" ref="E264:H264" si="231">SUM(E265:E270)</f>
        <v>36000</v>
      </c>
      <c r="F264" s="7">
        <f t="shared" si="231"/>
        <v>36000</v>
      </c>
      <c r="G264" s="7">
        <f t="shared" si="231"/>
        <v>154736</v>
      </c>
      <c r="H264" s="7">
        <f t="shared" si="231"/>
        <v>0</v>
      </c>
      <c r="I264" s="7">
        <f t="shared" si="227"/>
        <v>154736</v>
      </c>
      <c r="J264" s="7">
        <f t="shared" si="228"/>
        <v>190736</v>
      </c>
    </row>
    <row r="265" spans="1:10">
      <c r="A265" s="30"/>
      <c r="B265" s="2">
        <v>5500</v>
      </c>
      <c r="C265" s="169" t="s">
        <v>18</v>
      </c>
      <c r="D265" s="7"/>
      <c r="E265" s="7"/>
      <c r="F265" s="7">
        <f t="shared" si="230"/>
        <v>0</v>
      </c>
      <c r="G265" s="7">
        <v>350</v>
      </c>
      <c r="H265" s="7"/>
      <c r="I265" s="7">
        <f t="shared" si="227"/>
        <v>350</v>
      </c>
      <c r="J265" s="7">
        <f t="shared" si="228"/>
        <v>350</v>
      </c>
    </row>
    <row r="266" spans="1:10">
      <c r="A266" s="30"/>
      <c r="B266" s="2">
        <v>5504</v>
      </c>
      <c r="C266" s="169" t="s">
        <v>21</v>
      </c>
      <c r="D266" s="7"/>
      <c r="E266" s="7"/>
      <c r="F266" s="7">
        <f t="shared" si="230"/>
        <v>0</v>
      </c>
      <c r="G266" s="7">
        <v>300</v>
      </c>
      <c r="H266" s="7"/>
      <c r="I266" s="7">
        <f t="shared" si="227"/>
        <v>300</v>
      </c>
      <c r="J266" s="7">
        <f t="shared" si="228"/>
        <v>300</v>
      </c>
    </row>
    <row r="267" spans="1:10">
      <c r="A267" s="30"/>
      <c r="B267" s="2">
        <v>5511</v>
      </c>
      <c r="C267" s="169" t="s">
        <v>22</v>
      </c>
      <c r="D267" s="7"/>
      <c r="E267" s="7"/>
      <c r="F267" s="7">
        <f t="shared" si="230"/>
        <v>0</v>
      </c>
      <c r="G267" s="7">
        <v>152426</v>
      </c>
      <c r="H267" s="7"/>
      <c r="I267" s="7">
        <f t="shared" si="227"/>
        <v>152426</v>
      </c>
      <c r="J267" s="7">
        <f t="shared" si="228"/>
        <v>152426</v>
      </c>
    </row>
    <row r="268" spans="1:10">
      <c r="A268" s="30"/>
      <c r="B268" s="2">
        <v>5515</v>
      </c>
      <c r="C268" s="169" t="s">
        <v>26</v>
      </c>
      <c r="D268" s="7"/>
      <c r="E268" s="7"/>
      <c r="F268" s="7">
        <f t="shared" si="230"/>
        <v>0</v>
      </c>
      <c r="G268" s="7">
        <v>1600</v>
      </c>
      <c r="H268" s="7"/>
      <c r="I268" s="7">
        <f t="shared" si="227"/>
        <v>1600</v>
      </c>
      <c r="J268" s="7">
        <f t="shared" si="228"/>
        <v>1600</v>
      </c>
    </row>
    <row r="269" spans="1:10">
      <c r="A269" s="30"/>
      <c r="B269" s="2">
        <v>5522</v>
      </c>
      <c r="C269" s="169" t="s">
        <v>29</v>
      </c>
      <c r="D269" s="7"/>
      <c r="E269" s="7"/>
      <c r="F269" s="7">
        <f t="shared" si="230"/>
        <v>0</v>
      </c>
      <c r="G269" s="7">
        <v>60</v>
      </c>
      <c r="H269" s="7"/>
      <c r="I269" s="7">
        <f t="shared" si="227"/>
        <v>60</v>
      </c>
      <c r="J269" s="7">
        <f t="shared" si="228"/>
        <v>60</v>
      </c>
    </row>
    <row r="270" spans="1:10">
      <c r="A270" s="30"/>
      <c r="B270" s="2">
        <v>5540</v>
      </c>
      <c r="C270" s="169" t="s">
        <v>35</v>
      </c>
      <c r="D270" s="7"/>
      <c r="E270" s="7">
        <v>36000</v>
      </c>
      <c r="F270" s="7">
        <f t="shared" si="230"/>
        <v>36000</v>
      </c>
      <c r="G270" s="7"/>
      <c r="H270" s="7"/>
      <c r="I270" s="7">
        <f t="shared" si="227"/>
        <v>0</v>
      </c>
      <c r="J270" s="7">
        <f t="shared" si="228"/>
        <v>36000</v>
      </c>
    </row>
    <row r="271" spans="1:10">
      <c r="A271" s="21" t="s">
        <v>91</v>
      </c>
      <c r="B271" s="21"/>
      <c r="C271" s="168" t="s">
        <v>554</v>
      </c>
      <c r="D271" s="7">
        <f>SUM(D272,D276,D291)</f>
        <v>4304004</v>
      </c>
      <c r="E271" s="7">
        <f t="shared" ref="E271:H271" si="232">SUM(E272,E276,E291)</f>
        <v>11861676</v>
      </c>
      <c r="F271" s="7">
        <f t="shared" si="232"/>
        <v>16165680</v>
      </c>
      <c r="G271" s="7">
        <f t="shared" si="232"/>
        <v>236235</v>
      </c>
      <c r="H271" s="7">
        <f t="shared" si="232"/>
        <v>6300</v>
      </c>
      <c r="I271" s="7">
        <f t="shared" ref="I271:I290" si="233">SUM(G271:H271)</f>
        <v>242535</v>
      </c>
      <c r="J271" s="7">
        <f t="shared" ref="J271:J291" si="234">I271+F271</f>
        <v>16408215</v>
      </c>
    </row>
    <row r="272" spans="1:10">
      <c r="A272" s="22"/>
      <c r="B272" s="23">
        <v>50</v>
      </c>
      <c r="C272" s="169" t="s">
        <v>3</v>
      </c>
      <c r="D272" s="7">
        <f>SUM(D273:D275)</f>
        <v>2959744</v>
      </c>
      <c r="E272" s="7">
        <f t="shared" ref="E272:H272" si="235">SUM(E273:E275)</f>
        <v>11411843</v>
      </c>
      <c r="F272" s="7">
        <f t="shared" si="235"/>
        <v>14371587</v>
      </c>
      <c r="G272" s="7">
        <f t="shared" si="235"/>
        <v>126967</v>
      </c>
      <c r="H272" s="7">
        <f t="shared" si="235"/>
        <v>1608</v>
      </c>
      <c r="I272" s="7">
        <f t="shared" si="233"/>
        <v>128575</v>
      </c>
      <c r="J272" s="7">
        <f t="shared" si="234"/>
        <v>14500162</v>
      </c>
    </row>
    <row r="273" spans="1:10">
      <c r="A273" s="22"/>
      <c r="B273" s="2">
        <v>5002</v>
      </c>
      <c r="C273" s="169" t="s">
        <v>13</v>
      </c>
      <c r="D273" s="7">
        <v>2205166</v>
      </c>
      <c r="E273" s="7">
        <v>8516356</v>
      </c>
      <c r="F273" s="7">
        <f t="shared" ref="F273:F292" si="236">SUM(D273:E273)</f>
        <v>10721522</v>
      </c>
      <c r="G273" s="7">
        <v>94892</v>
      </c>
      <c r="H273" s="7">
        <v>1200</v>
      </c>
      <c r="I273" s="7">
        <f t="shared" si="233"/>
        <v>96092</v>
      </c>
      <c r="J273" s="7">
        <f t="shared" si="234"/>
        <v>10817614</v>
      </c>
    </row>
    <row r="274" spans="1:10" s="261" customFormat="1">
      <c r="A274" s="22"/>
      <c r="B274" s="2">
        <v>5005</v>
      </c>
      <c r="C274" s="169" t="s">
        <v>14</v>
      </c>
      <c r="D274" s="7">
        <v>6900</v>
      </c>
      <c r="E274" s="7"/>
      <c r="F274" s="7">
        <f t="shared" ref="F274" si="237">SUM(D274:E274)</f>
        <v>6900</v>
      </c>
      <c r="G274" s="7"/>
      <c r="H274" s="7"/>
      <c r="I274" s="7">
        <f t="shared" ref="I274" si="238">SUM(G274:H274)</f>
        <v>0</v>
      </c>
      <c r="J274" s="7">
        <f t="shared" ref="J274" si="239">I274+F274</f>
        <v>6900</v>
      </c>
    </row>
    <row r="275" spans="1:10">
      <c r="A275" s="22"/>
      <c r="B275" s="2">
        <v>506</v>
      </c>
      <c r="C275" s="169" t="s">
        <v>17</v>
      </c>
      <c r="D275" s="7">
        <v>747678</v>
      </c>
      <c r="E275" s="7">
        <v>2895487</v>
      </c>
      <c r="F275" s="7">
        <f t="shared" si="236"/>
        <v>3643165</v>
      </c>
      <c r="G275" s="7">
        <v>32075</v>
      </c>
      <c r="H275" s="7">
        <v>408</v>
      </c>
      <c r="I275" s="7">
        <f t="shared" si="233"/>
        <v>32483</v>
      </c>
      <c r="J275" s="7">
        <f t="shared" si="234"/>
        <v>3675648</v>
      </c>
    </row>
    <row r="276" spans="1:10">
      <c r="A276" s="22"/>
      <c r="B276" s="23">
        <v>55</v>
      </c>
      <c r="C276" s="169" t="s">
        <v>4</v>
      </c>
      <c r="D276" s="7">
        <f>SUM(D277:D290)</f>
        <v>1344260</v>
      </c>
      <c r="E276" s="7">
        <f t="shared" ref="E276:H276" si="240">SUM(E277:E290)</f>
        <v>449833</v>
      </c>
      <c r="F276" s="7">
        <f t="shared" si="240"/>
        <v>1794093</v>
      </c>
      <c r="G276" s="7">
        <f t="shared" si="240"/>
        <v>108268</v>
      </c>
      <c r="H276" s="7">
        <f t="shared" si="240"/>
        <v>4692</v>
      </c>
      <c r="I276" s="7">
        <f t="shared" si="233"/>
        <v>112960</v>
      </c>
      <c r="J276" s="7">
        <f t="shared" si="234"/>
        <v>1907053</v>
      </c>
    </row>
    <row r="277" spans="1:10">
      <c r="A277" s="22"/>
      <c r="B277" s="2">
        <v>5500</v>
      </c>
      <c r="C277" s="169" t="s">
        <v>18</v>
      </c>
      <c r="D277" s="7">
        <v>76962</v>
      </c>
      <c r="E277" s="7"/>
      <c r="F277" s="7">
        <f t="shared" si="236"/>
        <v>76962</v>
      </c>
      <c r="G277" s="7">
        <v>5218</v>
      </c>
      <c r="H277" s="7"/>
      <c r="I277" s="7">
        <f t="shared" si="233"/>
        <v>5218</v>
      </c>
      <c r="J277" s="7">
        <f t="shared" si="234"/>
        <v>82180</v>
      </c>
    </row>
    <row r="278" spans="1:10">
      <c r="A278" s="22"/>
      <c r="B278" s="2">
        <v>5503</v>
      </c>
      <c r="C278" s="169" t="s">
        <v>20</v>
      </c>
      <c r="D278" s="7">
        <v>1462</v>
      </c>
      <c r="E278" s="7"/>
      <c r="F278" s="7">
        <f t="shared" si="236"/>
        <v>1462</v>
      </c>
      <c r="G278" s="7">
        <v>606</v>
      </c>
      <c r="H278" s="7"/>
      <c r="I278" s="7">
        <f t="shared" si="233"/>
        <v>606</v>
      </c>
      <c r="J278" s="7">
        <f t="shared" si="234"/>
        <v>2068</v>
      </c>
    </row>
    <row r="279" spans="1:10">
      <c r="A279" s="22"/>
      <c r="B279" s="2">
        <v>5504</v>
      </c>
      <c r="C279" s="169" t="s">
        <v>21</v>
      </c>
      <c r="D279" s="7">
        <v>8300</v>
      </c>
      <c r="E279" s="7"/>
      <c r="F279" s="7">
        <f t="shared" si="236"/>
        <v>8300</v>
      </c>
      <c r="G279" s="7">
        <v>2900</v>
      </c>
      <c r="H279" s="7"/>
      <c r="I279" s="7">
        <f t="shared" si="233"/>
        <v>2900</v>
      </c>
      <c r="J279" s="7">
        <f t="shared" si="234"/>
        <v>11200</v>
      </c>
    </row>
    <row r="280" spans="1:10" s="261" customFormat="1">
      <c r="A280" s="22"/>
      <c r="B280" s="2">
        <v>5505</v>
      </c>
      <c r="C280" s="169" t="s">
        <v>564</v>
      </c>
      <c r="D280" s="7"/>
      <c r="E280" s="7">
        <v>83083</v>
      </c>
      <c r="F280" s="7">
        <f t="shared" si="236"/>
        <v>83083</v>
      </c>
      <c r="G280" s="7"/>
      <c r="H280" s="7"/>
      <c r="I280" s="7">
        <f t="shared" ref="I280" si="241">SUM(G280:H280)</f>
        <v>0</v>
      </c>
      <c r="J280" s="7">
        <f t="shared" ref="J280" si="242">I280+F280</f>
        <v>83083</v>
      </c>
    </row>
    <row r="281" spans="1:10">
      <c r="A281" s="22"/>
      <c r="B281" s="2">
        <v>5511</v>
      </c>
      <c r="C281" s="169" t="s">
        <v>22</v>
      </c>
      <c r="D281" s="7">
        <v>989984</v>
      </c>
      <c r="E281" s="7"/>
      <c r="F281" s="7">
        <f t="shared" si="236"/>
        <v>989984</v>
      </c>
      <c r="G281" s="7">
        <v>59138</v>
      </c>
      <c r="H281" s="7"/>
      <c r="I281" s="7">
        <f t="shared" si="233"/>
        <v>59138</v>
      </c>
      <c r="J281" s="7">
        <f t="shared" si="234"/>
        <v>1049122</v>
      </c>
    </row>
    <row r="282" spans="1:10">
      <c r="A282" s="22"/>
      <c r="B282" s="2">
        <v>5513</v>
      </c>
      <c r="C282" s="169" t="s">
        <v>24</v>
      </c>
      <c r="D282" s="7">
        <v>5470</v>
      </c>
      <c r="E282" s="7"/>
      <c r="F282" s="7">
        <f t="shared" si="236"/>
        <v>5470</v>
      </c>
      <c r="G282" s="7"/>
      <c r="H282" s="7"/>
      <c r="I282" s="7">
        <f t="shared" si="233"/>
        <v>0</v>
      </c>
      <c r="J282" s="7">
        <f t="shared" si="234"/>
        <v>5470</v>
      </c>
    </row>
    <row r="283" spans="1:10">
      <c r="A283" s="22"/>
      <c r="B283" s="2">
        <v>5514</v>
      </c>
      <c r="C283" s="169" t="s">
        <v>25</v>
      </c>
      <c r="D283" s="7">
        <v>36690</v>
      </c>
      <c r="E283" s="7"/>
      <c r="F283" s="7">
        <f t="shared" si="236"/>
        <v>36690</v>
      </c>
      <c r="G283" s="7">
        <f>1500+7792</f>
        <v>9292</v>
      </c>
      <c r="H283" s="7"/>
      <c r="I283" s="7">
        <f t="shared" si="233"/>
        <v>9292</v>
      </c>
      <c r="J283" s="7">
        <f t="shared" si="234"/>
        <v>45982</v>
      </c>
    </row>
    <row r="284" spans="1:10">
      <c r="A284" s="22"/>
      <c r="B284" s="2">
        <v>5515</v>
      </c>
      <c r="C284" s="169" t="s">
        <v>26</v>
      </c>
      <c r="D284" s="7">
        <v>45128</v>
      </c>
      <c r="E284" s="7"/>
      <c r="F284" s="7">
        <f t="shared" si="236"/>
        <v>45128</v>
      </c>
      <c r="G284" s="7">
        <v>13061</v>
      </c>
      <c r="H284" s="7"/>
      <c r="I284" s="7">
        <f t="shared" si="233"/>
        <v>13061</v>
      </c>
      <c r="J284" s="7">
        <f t="shared" si="234"/>
        <v>58189</v>
      </c>
    </row>
    <row r="285" spans="1:10" s="261" customFormat="1">
      <c r="A285" s="22"/>
      <c r="B285" s="2">
        <v>5516</v>
      </c>
      <c r="C285" s="169" t="s">
        <v>27</v>
      </c>
      <c r="D285" s="7">
        <v>1600</v>
      </c>
      <c r="E285" s="7"/>
      <c r="F285" s="7">
        <f t="shared" ref="F285" si="243">SUM(D285:E285)</f>
        <v>1600</v>
      </c>
      <c r="G285" s="7">
        <v>300</v>
      </c>
      <c r="H285" s="7"/>
      <c r="I285" s="7">
        <f t="shared" ref="I285" si="244">SUM(G285:H285)</f>
        <v>300</v>
      </c>
      <c r="J285" s="7">
        <f t="shared" ref="J285" si="245">I285+F285</f>
        <v>1900</v>
      </c>
    </row>
    <row r="286" spans="1:10">
      <c r="A286" s="22"/>
      <c r="B286" s="2">
        <v>5521</v>
      </c>
      <c r="C286" s="169" t="s">
        <v>28</v>
      </c>
      <c r="D286" s="7"/>
      <c r="E286" s="7"/>
      <c r="F286" s="7">
        <f t="shared" si="236"/>
        <v>0</v>
      </c>
      <c r="G286" s="7"/>
      <c r="H286" s="7">
        <v>300</v>
      </c>
      <c r="I286" s="7">
        <f t="shared" si="233"/>
        <v>300</v>
      </c>
      <c r="J286" s="7">
        <f t="shared" si="234"/>
        <v>300</v>
      </c>
    </row>
    <row r="287" spans="1:10">
      <c r="A287" s="22"/>
      <c r="B287" s="2">
        <v>5522</v>
      </c>
      <c r="C287" s="169" t="s">
        <v>29</v>
      </c>
      <c r="D287" s="7">
        <v>21115</v>
      </c>
      <c r="E287" s="7"/>
      <c r="F287" s="7">
        <f t="shared" si="236"/>
        <v>21115</v>
      </c>
      <c r="G287" s="7">
        <v>800</v>
      </c>
      <c r="H287" s="7"/>
      <c r="I287" s="7">
        <f t="shared" si="233"/>
        <v>800</v>
      </c>
      <c r="J287" s="7">
        <f t="shared" si="234"/>
        <v>21915</v>
      </c>
    </row>
    <row r="288" spans="1:10">
      <c r="A288" s="22"/>
      <c r="B288" s="2">
        <v>5524</v>
      </c>
      <c r="C288" s="169" t="s">
        <v>31</v>
      </c>
      <c r="D288" s="7">
        <v>125474</v>
      </c>
      <c r="E288" s="7">
        <v>366750</v>
      </c>
      <c r="F288" s="7">
        <f t="shared" si="236"/>
        <v>492224</v>
      </c>
      <c r="G288" s="7">
        <v>5166</v>
      </c>
      <c r="H288" s="7">
        <v>392</v>
      </c>
      <c r="I288" s="7">
        <f t="shared" si="233"/>
        <v>5558</v>
      </c>
      <c r="J288" s="7">
        <f t="shared" si="234"/>
        <v>497782</v>
      </c>
    </row>
    <row r="289" spans="1:10" s="261" customFormat="1" ht="26.25">
      <c r="A289" s="22"/>
      <c r="B289" s="2">
        <v>5525</v>
      </c>
      <c r="C289" s="24" t="s">
        <v>48</v>
      </c>
      <c r="D289" s="7">
        <v>31205</v>
      </c>
      <c r="E289" s="7"/>
      <c r="F289" s="7">
        <f t="shared" si="236"/>
        <v>31205</v>
      </c>
      <c r="G289" s="7">
        <v>10987</v>
      </c>
      <c r="H289" s="7">
        <v>4000</v>
      </c>
      <c r="I289" s="7">
        <f t="shared" ref="I289" si="246">SUM(G289:H289)</f>
        <v>14987</v>
      </c>
      <c r="J289" s="7">
        <f t="shared" ref="J289" si="247">I289+F289</f>
        <v>46192</v>
      </c>
    </row>
    <row r="290" spans="1:10">
      <c r="A290" s="22"/>
      <c r="B290" s="2">
        <v>5539</v>
      </c>
      <c r="C290" s="24" t="s">
        <v>34</v>
      </c>
      <c r="D290" s="7">
        <v>870</v>
      </c>
      <c r="E290" s="7"/>
      <c r="F290" s="7">
        <f t="shared" si="236"/>
        <v>870</v>
      </c>
      <c r="G290" s="7">
        <v>800</v>
      </c>
      <c r="H290" s="7"/>
      <c r="I290" s="7">
        <f t="shared" si="233"/>
        <v>800</v>
      </c>
      <c r="J290" s="7">
        <f t="shared" si="234"/>
        <v>1670</v>
      </c>
    </row>
    <row r="291" spans="1:10" s="261" customFormat="1">
      <c r="A291" s="22"/>
      <c r="B291" s="23">
        <v>4</v>
      </c>
      <c r="C291" s="169" t="s">
        <v>509</v>
      </c>
      <c r="D291" s="7">
        <f>SUM(D292:D292)</f>
        <v>0</v>
      </c>
      <c r="E291" s="7">
        <f>SUM(E292:E292)</f>
        <v>0</v>
      </c>
      <c r="F291" s="7">
        <f t="shared" si="236"/>
        <v>0</v>
      </c>
      <c r="G291" s="7">
        <f>SUM(G292:G292)</f>
        <v>1000</v>
      </c>
      <c r="H291" s="7">
        <f>SUM(H292:H292)</f>
        <v>0</v>
      </c>
      <c r="I291" s="7">
        <f t="shared" ref="I291:I292" si="248">SUM(G291:H291)</f>
        <v>1000</v>
      </c>
      <c r="J291" s="7">
        <f t="shared" si="234"/>
        <v>1000</v>
      </c>
    </row>
    <row r="292" spans="1:10" s="261" customFormat="1">
      <c r="A292" s="22"/>
      <c r="B292" s="2">
        <v>4134</v>
      </c>
      <c r="C292" s="169" t="s">
        <v>41</v>
      </c>
      <c r="D292" s="7"/>
      <c r="E292" s="7"/>
      <c r="F292" s="7">
        <f t="shared" si="236"/>
        <v>0</v>
      </c>
      <c r="G292" s="7">
        <v>1000</v>
      </c>
      <c r="H292" s="7"/>
      <c r="I292" s="7">
        <f t="shared" si="248"/>
        <v>1000</v>
      </c>
      <c r="J292" s="7">
        <f>I292+F292</f>
        <v>1000</v>
      </c>
    </row>
    <row r="293" spans="1:10" s="261" customFormat="1">
      <c r="A293" s="21" t="s">
        <v>555</v>
      </c>
      <c r="B293" s="21"/>
      <c r="C293" s="168" t="s">
        <v>556</v>
      </c>
      <c r="D293" s="7">
        <f>SUM(D294,D298)</f>
        <v>820339</v>
      </c>
      <c r="E293" s="7">
        <f t="shared" ref="E293:H293" si="249">SUM(E294,E298)</f>
        <v>3871289</v>
      </c>
      <c r="F293" s="7">
        <f t="shared" si="249"/>
        <v>4691628</v>
      </c>
      <c r="G293" s="7">
        <f t="shared" si="249"/>
        <v>16466</v>
      </c>
      <c r="H293" s="7">
        <f t="shared" si="249"/>
        <v>0</v>
      </c>
      <c r="I293" s="7">
        <f t="shared" ref="I293:I310" si="250">SUM(G293:H293)</f>
        <v>16466</v>
      </c>
      <c r="J293" s="7">
        <f t="shared" ref="J293:J310" si="251">I293+F293</f>
        <v>4708094</v>
      </c>
    </row>
    <row r="294" spans="1:10" s="261" customFormat="1">
      <c r="A294" s="22"/>
      <c r="B294" s="23">
        <v>50</v>
      </c>
      <c r="C294" s="169" t="s">
        <v>3</v>
      </c>
      <c r="D294" s="7">
        <f>SUM(D295:D297)</f>
        <v>378622</v>
      </c>
      <c r="E294" s="7">
        <f t="shared" ref="E294:H294" si="252">SUM(E295:E297)</f>
        <v>3752098</v>
      </c>
      <c r="F294" s="7">
        <f t="shared" si="252"/>
        <v>4130720</v>
      </c>
      <c r="G294" s="7">
        <f t="shared" si="252"/>
        <v>0</v>
      </c>
      <c r="H294" s="7">
        <f t="shared" si="252"/>
        <v>0</v>
      </c>
      <c r="I294" s="7">
        <f t="shared" si="250"/>
        <v>0</v>
      </c>
      <c r="J294" s="7">
        <f t="shared" si="251"/>
        <v>4130720</v>
      </c>
    </row>
    <row r="295" spans="1:10" s="261" customFormat="1">
      <c r="A295" s="22"/>
      <c r="B295" s="2">
        <v>5002</v>
      </c>
      <c r="C295" s="169" t="s">
        <v>13</v>
      </c>
      <c r="D295" s="7">
        <v>278976</v>
      </c>
      <c r="E295" s="7">
        <v>2800540</v>
      </c>
      <c r="F295" s="7">
        <f t="shared" ref="F295:F297" si="253">SUM(D295:E295)</f>
        <v>3079516</v>
      </c>
      <c r="G295" s="7"/>
      <c r="H295" s="7"/>
      <c r="I295" s="7">
        <f t="shared" si="250"/>
        <v>0</v>
      </c>
      <c r="J295" s="7">
        <f t="shared" si="251"/>
        <v>3079516</v>
      </c>
    </row>
    <row r="296" spans="1:10" s="261" customFormat="1">
      <c r="A296" s="22"/>
      <c r="B296" s="2">
        <v>5005</v>
      </c>
      <c r="C296" s="169" t="s">
        <v>14</v>
      </c>
      <c r="D296" s="7">
        <v>4000</v>
      </c>
      <c r="E296" s="7"/>
      <c r="F296" s="7">
        <f t="shared" si="253"/>
        <v>4000</v>
      </c>
      <c r="G296" s="7"/>
      <c r="H296" s="7"/>
      <c r="I296" s="7">
        <f t="shared" si="250"/>
        <v>0</v>
      </c>
      <c r="J296" s="7">
        <f t="shared" si="251"/>
        <v>4000</v>
      </c>
    </row>
    <row r="297" spans="1:10" s="261" customFormat="1">
      <c r="A297" s="22"/>
      <c r="B297" s="2">
        <v>506</v>
      </c>
      <c r="C297" s="169" t="s">
        <v>17</v>
      </c>
      <c r="D297" s="7">
        <v>95646</v>
      </c>
      <c r="E297" s="7">
        <v>951558</v>
      </c>
      <c r="F297" s="7">
        <f t="shared" si="253"/>
        <v>1047204</v>
      </c>
      <c r="G297" s="7"/>
      <c r="H297" s="7"/>
      <c r="I297" s="7">
        <f t="shared" si="250"/>
        <v>0</v>
      </c>
      <c r="J297" s="7">
        <f t="shared" si="251"/>
        <v>1047204</v>
      </c>
    </row>
    <row r="298" spans="1:10" s="261" customFormat="1">
      <c r="A298" s="22"/>
      <c r="B298" s="23">
        <v>55</v>
      </c>
      <c r="C298" s="169" t="s">
        <v>4</v>
      </c>
      <c r="D298" s="7">
        <f>SUM(D299:D310)</f>
        <v>441717</v>
      </c>
      <c r="E298" s="7">
        <f t="shared" ref="E298:H298" si="254">SUM(E299:E310)</f>
        <v>119191</v>
      </c>
      <c r="F298" s="7">
        <f t="shared" si="254"/>
        <v>560908</v>
      </c>
      <c r="G298" s="7">
        <f t="shared" si="254"/>
        <v>16466</v>
      </c>
      <c r="H298" s="7">
        <f t="shared" si="254"/>
        <v>0</v>
      </c>
      <c r="I298" s="7">
        <f t="shared" si="250"/>
        <v>16466</v>
      </c>
      <c r="J298" s="7">
        <f t="shared" si="251"/>
        <v>577374</v>
      </c>
    </row>
    <row r="299" spans="1:10" s="261" customFormat="1">
      <c r="A299" s="22"/>
      <c r="B299" s="2">
        <v>5500</v>
      </c>
      <c r="C299" s="169" t="s">
        <v>18</v>
      </c>
      <c r="D299" s="7">
        <v>22500</v>
      </c>
      <c r="E299" s="7"/>
      <c r="F299" s="7">
        <f t="shared" ref="F299:F310" si="255">SUM(D299:E299)</f>
        <v>22500</v>
      </c>
      <c r="G299" s="7">
        <v>3970</v>
      </c>
      <c r="H299" s="7"/>
      <c r="I299" s="7">
        <f t="shared" si="250"/>
        <v>3970</v>
      </c>
      <c r="J299" s="7">
        <f t="shared" si="251"/>
        <v>26470</v>
      </c>
    </row>
    <row r="300" spans="1:10" s="261" customFormat="1">
      <c r="A300" s="22"/>
      <c r="B300" s="2">
        <v>5503</v>
      </c>
      <c r="C300" s="169" t="s">
        <v>20</v>
      </c>
      <c r="D300" s="7">
        <v>270</v>
      </c>
      <c r="E300" s="7"/>
      <c r="F300" s="7">
        <f t="shared" si="255"/>
        <v>270</v>
      </c>
      <c r="G300" s="7"/>
      <c r="H300" s="7"/>
      <c r="I300" s="7">
        <f t="shared" si="250"/>
        <v>0</v>
      </c>
      <c r="J300" s="7">
        <f t="shared" si="251"/>
        <v>270</v>
      </c>
    </row>
    <row r="301" spans="1:10" s="261" customFormat="1">
      <c r="A301" s="22"/>
      <c r="B301" s="2">
        <v>5504</v>
      </c>
      <c r="C301" s="169" t="s">
        <v>21</v>
      </c>
      <c r="D301" s="7"/>
      <c r="E301" s="7"/>
      <c r="F301" s="7">
        <f t="shared" si="255"/>
        <v>0</v>
      </c>
      <c r="G301" s="7">
        <v>2140</v>
      </c>
      <c r="H301" s="7"/>
      <c r="I301" s="7">
        <f t="shared" si="250"/>
        <v>2140</v>
      </c>
      <c r="J301" s="7">
        <f t="shared" si="251"/>
        <v>2140</v>
      </c>
    </row>
    <row r="302" spans="1:10" s="261" customFormat="1">
      <c r="A302" s="22"/>
      <c r="B302" s="2">
        <v>5505</v>
      </c>
      <c r="C302" s="169" t="s">
        <v>564</v>
      </c>
      <c r="D302" s="7"/>
      <c r="E302" s="7">
        <v>22006</v>
      </c>
      <c r="F302" s="7">
        <f t="shared" si="255"/>
        <v>22006</v>
      </c>
      <c r="G302" s="7"/>
      <c r="H302" s="7"/>
      <c r="I302" s="7">
        <f t="shared" ref="I302" si="256">SUM(G302:H302)</f>
        <v>0</v>
      </c>
      <c r="J302" s="7">
        <f t="shared" ref="J302" si="257">I302+F302</f>
        <v>22006</v>
      </c>
    </row>
    <row r="303" spans="1:10" s="261" customFormat="1">
      <c r="A303" s="22"/>
      <c r="B303" s="2">
        <v>5511</v>
      </c>
      <c r="C303" s="169" t="s">
        <v>22</v>
      </c>
      <c r="D303" s="7">
        <v>382033</v>
      </c>
      <c r="E303" s="7"/>
      <c r="F303" s="7">
        <f t="shared" si="255"/>
        <v>382033</v>
      </c>
      <c r="G303" s="7"/>
      <c r="H303" s="7"/>
      <c r="I303" s="7">
        <f t="shared" si="250"/>
        <v>0</v>
      </c>
      <c r="J303" s="7">
        <f t="shared" si="251"/>
        <v>382033</v>
      </c>
    </row>
    <row r="304" spans="1:10" s="261" customFormat="1">
      <c r="A304" s="22"/>
      <c r="B304" s="2">
        <v>5513</v>
      </c>
      <c r="C304" s="169" t="s">
        <v>24</v>
      </c>
      <c r="D304" s="7">
        <v>5940</v>
      </c>
      <c r="E304" s="7"/>
      <c r="F304" s="7">
        <f t="shared" si="255"/>
        <v>5940</v>
      </c>
      <c r="G304" s="7"/>
      <c r="H304" s="7"/>
      <c r="I304" s="7">
        <f t="shared" si="250"/>
        <v>0</v>
      </c>
      <c r="J304" s="7">
        <f t="shared" si="251"/>
        <v>5940</v>
      </c>
    </row>
    <row r="305" spans="1:10" s="261" customFormat="1">
      <c r="A305" s="22"/>
      <c r="B305" s="2">
        <v>5514</v>
      </c>
      <c r="C305" s="169" t="s">
        <v>25</v>
      </c>
      <c r="D305" s="7">
        <v>10800</v>
      </c>
      <c r="E305" s="7"/>
      <c r="F305" s="7">
        <f t="shared" si="255"/>
        <v>10800</v>
      </c>
      <c r="G305" s="7">
        <v>2000</v>
      </c>
      <c r="H305" s="7"/>
      <c r="I305" s="7">
        <f t="shared" si="250"/>
        <v>2000</v>
      </c>
      <c r="J305" s="7">
        <f t="shared" si="251"/>
        <v>12800</v>
      </c>
    </row>
    <row r="306" spans="1:10" s="261" customFormat="1">
      <c r="A306" s="22"/>
      <c r="B306" s="2">
        <v>5515</v>
      </c>
      <c r="C306" s="169" t="s">
        <v>26</v>
      </c>
      <c r="D306" s="7">
        <v>5974</v>
      </c>
      <c r="E306" s="7"/>
      <c r="F306" s="7">
        <f t="shared" si="255"/>
        <v>5974</v>
      </c>
      <c r="G306" s="7">
        <v>2356</v>
      </c>
      <c r="H306" s="7"/>
      <c r="I306" s="7">
        <f t="shared" si="250"/>
        <v>2356</v>
      </c>
      <c r="J306" s="7">
        <f t="shared" si="251"/>
        <v>8330</v>
      </c>
    </row>
    <row r="307" spans="1:10" s="261" customFormat="1">
      <c r="A307" s="22"/>
      <c r="B307" s="2">
        <v>5522</v>
      </c>
      <c r="C307" s="169" t="s">
        <v>29</v>
      </c>
      <c r="D307" s="7">
        <v>9000</v>
      </c>
      <c r="E307" s="7"/>
      <c r="F307" s="7">
        <f t="shared" si="255"/>
        <v>9000</v>
      </c>
      <c r="G307" s="7">
        <v>1000</v>
      </c>
      <c r="H307" s="7"/>
      <c r="I307" s="7">
        <f t="shared" si="250"/>
        <v>1000</v>
      </c>
      <c r="J307" s="7">
        <f t="shared" si="251"/>
        <v>10000</v>
      </c>
    </row>
    <row r="308" spans="1:10" s="261" customFormat="1">
      <c r="A308" s="22"/>
      <c r="B308" s="2">
        <v>5524</v>
      </c>
      <c r="C308" s="169" t="s">
        <v>31</v>
      </c>
      <c r="D308" s="7"/>
      <c r="E308" s="7">
        <v>97185</v>
      </c>
      <c r="F308" s="7">
        <f t="shared" si="255"/>
        <v>97185</v>
      </c>
      <c r="G308" s="7"/>
      <c r="H308" s="7"/>
      <c r="I308" s="7">
        <f t="shared" si="250"/>
        <v>0</v>
      </c>
      <c r="J308" s="7">
        <f t="shared" si="251"/>
        <v>97185</v>
      </c>
    </row>
    <row r="309" spans="1:10" s="261" customFormat="1" ht="26.25">
      <c r="A309" s="22"/>
      <c r="B309" s="2">
        <v>5525</v>
      </c>
      <c r="C309" s="24" t="s">
        <v>48</v>
      </c>
      <c r="D309" s="7">
        <v>4800</v>
      </c>
      <c r="E309" s="7"/>
      <c r="F309" s="7">
        <f t="shared" si="255"/>
        <v>4800</v>
      </c>
      <c r="G309" s="7">
        <v>4000</v>
      </c>
      <c r="H309" s="7"/>
      <c r="I309" s="7">
        <f t="shared" si="250"/>
        <v>4000</v>
      </c>
      <c r="J309" s="7">
        <f t="shared" si="251"/>
        <v>8800</v>
      </c>
    </row>
    <row r="310" spans="1:10" s="261" customFormat="1">
      <c r="A310" s="22"/>
      <c r="B310" s="2">
        <v>5539</v>
      </c>
      <c r="C310" s="24" t="s">
        <v>34</v>
      </c>
      <c r="D310" s="7">
        <v>400</v>
      </c>
      <c r="E310" s="7"/>
      <c r="F310" s="7">
        <f t="shared" si="255"/>
        <v>400</v>
      </c>
      <c r="G310" s="7">
        <v>1000</v>
      </c>
      <c r="H310" s="7"/>
      <c r="I310" s="7">
        <f t="shared" si="250"/>
        <v>1000</v>
      </c>
      <c r="J310" s="7">
        <f t="shared" si="251"/>
        <v>1400</v>
      </c>
    </row>
    <row r="311" spans="1:10">
      <c r="A311" s="21" t="s">
        <v>71</v>
      </c>
      <c r="B311" s="21"/>
      <c r="C311" s="168" t="s">
        <v>557</v>
      </c>
      <c r="D311" s="7">
        <f>SUM(D312,D316)</f>
        <v>1943772</v>
      </c>
      <c r="E311" s="7">
        <f t="shared" ref="E311:H311" si="258">SUM(E312,E316)</f>
        <v>532448</v>
      </c>
      <c r="F311" s="7">
        <f t="shared" si="258"/>
        <v>2476220</v>
      </c>
      <c r="G311" s="7">
        <f t="shared" si="258"/>
        <v>45305</v>
      </c>
      <c r="H311" s="7">
        <f t="shared" si="258"/>
        <v>0</v>
      </c>
      <c r="I311" s="7">
        <f t="shared" ref="I311:I334" si="259">SUM(G311:H311)</f>
        <v>45305</v>
      </c>
      <c r="J311" s="7">
        <f t="shared" ref="J311:J334" si="260">I311+F311</f>
        <v>2521525</v>
      </c>
    </row>
    <row r="312" spans="1:10">
      <c r="A312" s="22"/>
      <c r="B312" s="23">
        <v>50</v>
      </c>
      <c r="C312" s="169" t="s">
        <v>3</v>
      </c>
      <c r="D312" s="7">
        <f>SUM(D313:D315)</f>
        <v>1306997</v>
      </c>
      <c r="E312" s="7">
        <f t="shared" ref="E312:H312" si="261">SUM(E313:E315)</f>
        <v>254940</v>
      </c>
      <c r="F312" s="7">
        <f t="shared" si="261"/>
        <v>1561937</v>
      </c>
      <c r="G312" s="7">
        <f t="shared" si="261"/>
        <v>5763</v>
      </c>
      <c r="H312" s="7">
        <f t="shared" si="261"/>
        <v>0</v>
      </c>
      <c r="I312" s="7">
        <f t="shared" si="259"/>
        <v>5763</v>
      </c>
      <c r="J312" s="7">
        <f t="shared" si="260"/>
        <v>1567700</v>
      </c>
    </row>
    <row r="313" spans="1:10">
      <c r="A313" s="22"/>
      <c r="B313" s="2">
        <v>5002</v>
      </c>
      <c r="C313" s="169" t="s">
        <v>13</v>
      </c>
      <c r="D313" s="7">
        <v>975328</v>
      </c>
      <c r="E313" s="7">
        <v>190254</v>
      </c>
      <c r="F313" s="7">
        <f t="shared" ref="F313:F332" si="262">SUM(D313:E313)</f>
        <v>1165582</v>
      </c>
      <c r="G313" s="7">
        <v>3806</v>
      </c>
      <c r="H313" s="7"/>
      <c r="I313" s="7">
        <f t="shared" si="259"/>
        <v>3806</v>
      </c>
      <c r="J313" s="7">
        <f t="shared" si="260"/>
        <v>1169388</v>
      </c>
    </row>
    <row r="314" spans="1:10">
      <c r="A314" s="22"/>
      <c r="B314" s="2">
        <v>5005</v>
      </c>
      <c r="C314" s="169" t="s">
        <v>14</v>
      </c>
      <c r="D314" s="7">
        <v>1500</v>
      </c>
      <c r="E314" s="7"/>
      <c r="F314" s="7">
        <f t="shared" si="262"/>
        <v>1500</v>
      </c>
      <c r="G314" s="7">
        <v>500</v>
      </c>
      <c r="H314" s="7"/>
      <c r="I314" s="7">
        <f t="shared" si="259"/>
        <v>500</v>
      </c>
      <c r="J314" s="7">
        <f t="shared" si="260"/>
        <v>2000</v>
      </c>
    </row>
    <row r="315" spans="1:10">
      <c r="A315" s="22"/>
      <c r="B315" s="2">
        <v>506</v>
      </c>
      <c r="C315" s="169" t="s">
        <v>17</v>
      </c>
      <c r="D315" s="7">
        <v>330169</v>
      </c>
      <c r="E315" s="7">
        <v>64686</v>
      </c>
      <c r="F315" s="7">
        <f t="shared" si="262"/>
        <v>394855</v>
      </c>
      <c r="G315" s="7">
        <v>1457</v>
      </c>
      <c r="H315" s="7"/>
      <c r="I315" s="7">
        <f t="shared" si="259"/>
        <v>1457</v>
      </c>
      <c r="J315" s="7">
        <f t="shared" si="260"/>
        <v>396312</v>
      </c>
    </row>
    <row r="316" spans="1:10">
      <c r="A316" s="22"/>
      <c r="B316" s="23">
        <v>55</v>
      </c>
      <c r="C316" s="169" t="s">
        <v>4</v>
      </c>
      <c r="D316" s="7">
        <f>SUM(D317:D332)</f>
        <v>636775</v>
      </c>
      <c r="E316" s="7">
        <f t="shared" ref="E316:H316" si="263">SUM(E317:E332)</f>
        <v>277508</v>
      </c>
      <c r="F316" s="7">
        <f t="shared" si="263"/>
        <v>914283</v>
      </c>
      <c r="G316" s="7">
        <f t="shared" si="263"/>
        <v>39542</v>
      </c>
      <c r="H316" s="7">
        <f t="shared" si="263"/>
        <v>0</v>
      </c>
      <c r="I316" s="7">
        <f t="shared" si="259"/>
        <v>39542</v>
      </c>
      <c r="J316" s="7">
        <f t="shared" si="260"/>
        <v>953825</v>
      </c>
    </row>
    <row r="317" spans="1:10">
      <c r="A317" s="22"/>
      <c r="B317" s="2">
        <v>5500</v>
      </c>
      <c r="C317" s="169" t="s">
        <v>18</v>
      </c>
      <c r="D317" s="7">
        <v>27836</v>
      </c>
      <c r="E317" s="7">
        <v>30053</v>
      </c>
      <c r="F317" s="7">
        <f t="shared" si="262"/>
        <v>57889</v>
      </c>
      <c r="G317" s="7">
        <v>2800</v>
      </c>
      <c r="H317" s="7"/>
      <c r="I317" s="7">
        <f t="shared" si="259"/>
        <v>2800</v>
      </c>
      <c r="J317" s="7">
        <f t="shared" si="260"/>
        <v>60689</v>
      </c>
    </row>
    <row r="318" spans="1:10">
      <c r="A318" s="22"/>
      <c r="B318" s="2">
        <v>5502</v>
      </c>
      <c r="C318" s="169" t="s">
        <v>19</v>
      </c>
      <c r="D318" s="7">
        <v>25000</v>
      </c>
      <c r="E318" s="7"/>
      <c r="F318" s="7">
        <f t="shared" si="262"/>
        <v>25000</v>
      </c>
      <c r="G318" s="7"/>
      <c r="H318" s="7"/>
      <c r="I318" s="7">
        <f t="shared" si="259"/>
        <v>0</v>
      </c>
      <c r="J318" s="7">
        <f t="shared" si="260"/>
        <v>25000</v>
      </c>
    </row>
    <row r="319" spans="1:10">
      <c r="A319" s="22"/>
      <c r="B319" s="2">
        <v>5503</v>
      </c>
      <c r="C319" s="169" t="s">
        <v>20</v>
      </c>
      <c r="D319" s="7">
        <v>1990</v>
      </c>
      <c r="E319" s="7"/>
      <c r="F319" s="7">
        <f t="shared" si="262"/>
        <v>1990</v>
      </c>
      <c r="G319" s="7"/>
      <c r="H319" s="7"/>
      <c r="I319" s="7">
        <f t="shared" si="259"/>
        <v>0</v>
      </c>
      <c r="J319" s="7">
        <f t="shared" si="260"/>
        <v>1990</v>
      </c>
    </row>
    <row r="320" spans="1:10">
      <c r="A320" s="22"/>
      <c r="B320" s="2">
        <v>5504</v>
      </c>
      <c r="C320" s="169" t="s">
        <v>21</v>
      </c>
      <c r="D320" s="7">
        <v>12202</v>
      </c>
      <c r="E320" s="7"/>
      <c r="F320" s="7">
        <f t="shared" si="262"/>
        <v>12202</v>
      </c>
      <c r="G320" s="7"/>
      <c r="H320" s="7"/>
      <c r="I320" s="7">
        <f t="shared" si="259"/>
        <v>0</v>
      </c>
      <c r="J320" s="7">
        <f t="shared" si="260"/>
        <v>12202</v>
      </c>
    </row>
    <row r="321" spans="1:10" s="261" customFormat="1">
      <c r="A321" s="22"/>
      <c r="B321" s="2">
        <v>5505</v>
      </c>
      <c r="C321" s="169" t="s">
        <v>564</v>
      </c>
      <c r="D321" s="7"/>
      <c r="E321" s="7">
        <v>64706</v>
      </c>
      <c r="F321" s="7">
        <f t="shared" ref="F321" si="264">SUM(D321:E321)</f>
        <v>64706</v>
      </c>
      <c r="G321" s="7"/>
      <c r="H321" s="7"/>
      <c r="I321" s="7">
        <f t="shared" ref="I321" si="265">SUM(G321:H321)</f>
        <v>0</v>
      </c>
      <c r="J321" s="7">
        <f t="shared" ref="J321" si="266">I321+F321</f>
        <v>64706</v>
      </c>
    </row>
    <row r="322" spans="1:10">
      <c r="A322" s="22"/>
      <c r="B322" s="2">
        <v>5511</v>
      </c>
      <c r="C322" s="169" t="s">
        <v>22</v>
      </c>
      <c r="D322" s="7">
        <v>417540</v>
      </c>
      <c r="E322" s="7"/>
      <c r="F322" s="7">
        <f t="shared" si="262"/>
        <v>417540</v>
      </c>
      <c r="G322" s="7">
        <v>16894</v>
      </c>
      <c r="H322" s="7"/>
      <c r="I322" s="7">
        <f t="shared" si="259"/>
        <v>16894</v>
      </c>
      <c r="J322" s="7">
        <f t="shared" si="260"/>
        <v>434434</v>
      </c>
    </row>
    <row r="323" spans="1:10">
      <c r="A323" s="22"/>
      <c r="B323" s="2">
        <v>5513</v>
      </c>
      <c r="C323" s="169" t="s">
        <v>24</v>
      </c>
      <c r="D323" s="7">
        <v>4035</v>
      </c>
      <c r="E323" s="7"/>
      <c r="F323" s="7">
        <f t="shared" si="262"/>
        <v>4035</v>
      </c>
      <c r="G323" s="7"/>
      <c r="H323" s="7"/>
      <c r="I323" s="7">
        <f t="shared" si="259"/>
        <v>0</v>
      </c>
      <c r="J323" s="7">
        <f t="shared" si="260"/>
        <v>4035</v>
      </c>
    </row>
    <row r="324" spans="1:10">
      <c r="A324" s="22"/>
      <c r="B324" s="2">
        <v>5514</v>
      </c>
      <c r="C324" s="169" t="s">
        <v>25</v>
      </c>
      <c r="D324" s="7">
        <v>38768</v>
      </c>
      <c r="E324" s="7"/>
      <c r="F324" s="7">
        <f t="shared" si="262"/>
        <v>38768</v>
      </c>
      <c r="G324" s="7">
        <v>2600</v>
      </c>
      <c r="H324" s="7"/>
      <c r="I324" s="7">
        <f t="shared" si="259"/>
        <v>2600</v>
      </c>
      <c r="J324" s="7">
        <f t="shared" si="260"/>
        <v>41368</v>
      </c>
    </row>
    <row r="325" spans="1:10">
      <c r="A325" s="22"/>
      <c r="B325" s="2">
        <v>5515</v>
      </c>
      <c r="C325" s="169" t="s">
        <v>26</v>
      </c>
      <c r="D325" s="7">
        <v>9350</v>
      </c>
      <c r="E325" s="7"/>
      <c r="F325" s="7">
        <f t="shared" si="262"/>
        <v>9350</v>
      </c>
      <c r="G325" s="7">
        <v>5200</v>
      </c>
      <c r="H325" s="7"/>
      <c r="I325" s="7">
        <f t="shared" si="259"/>
        <v>5200</v>
      </c>
      <c r="J325" s="7">
        <f t="shared" si="260"/>
        <v>14550</v>
      </c>
    </row>
    <row r="326" spans="1:10">
      <c r="A326" s="22"/>
      <c r="B326" s="2">
        <v>5516</v>
      </c>
      <c r="C326" s="169" t="s">
        <v>27</v>
      </c>
      <c r="D326" s="7">
        <v>500</v>
      </c>
      <c r="E326" s="7"/>
      <c r="F326" s="7">
        <f t="shared" si="262"/>
        <v>500</v>
      </c>
      <c r="G326" s="7"/>
      <c r="H326" s="7"/>
      <c r="I326" s="7">
        <f t="shared" si="259"/>
        <v>0</v>
      </c>
      <c r="J326" s="7">
        <f t="shared" si="260"/>
        <v>500</v>
      </c>
    </row>
    <row r="327" spans="1:10" s="261" customFormat="1">
      <c r="A327" s="22"/>
      <c r="B327" s="2">
        <v>5521</v>
      </c>
      <c r="C327" s="169" t="s">
        <v>28</v>
      </c>
      <c r="D327" s="7"/>
      <c r="E327" s="7"/>
      <c r="F327" s="7">
        <f t="shared" si="262"/>
        <v>0</v>
      </c>
      <c r="G327" s="7"/>
      <c r="H327" s="7"/>
      <c r="I327" s="7">
        <f t="shared" ref="I327" si="267">SUM(G327:H327)</f>
        <v>0</v>
      </c>
      <c r="J327" s="7">
        <f t="shared" ref="J327" si="268">I327+F327</f>
        <v>0</v>
      </c>
    </row>
    <row r="328" spans="1:10">
      <c r="A328" s="22"/>
      <c r="B328" s="2">
        <v>5522</v>
      </c>
      <c r="C328" s="169" t="s">
        <v>29</v>
      </c>
      <c r="D328" s="7">
        <v>3534</v>
      </c>
      <c r="E328" s="7"/>
      <c r="F328" s="7">
        <f t="shared" si="262"/>
        <v>3534</v>
      </c>
      <c r="G328" s="7">
        <v>400</v>
      </c>
      <c r="H328" s="7"/>
      <c r="I328" s="7">
        <f t="shared" si="259"/>
        <v>400</v>
      </c>
      <c r="J328" s="7">
        <f t="shared" si="260"/>
        <v>3934</v>
      </c>
    </row>
    <row r="329" spans="1:10">
      <c r="A329" s="22"/>
      <c r="B329" s="2">
        <v>5524</v>
      </c>
      <c r="C329" s="169" t="s">
        <v>31</v>
      </c>
      <c r="D329" s="7">
        <v>19000</v>
      </c>
      <c r="E329" s="7">
        <v>182749</v>
      </c>
      <c r="F329" s="7">
        <f t="shared" si="262"/>
        <v>201749</v>
      </c>
      <c r="G329" s="7">
        <v>2351</v>
      </c>
      <c r="H329" s="7"/>
      <c r="I329" s="7">
        <f t="shared" si="259"/>
        <v>2351</v>
      </c>
      <c r="J329" s="7">
        <f t="shared" si="260"/>
        <v>204100</v>
      </c>
    </row>
    <row r="330" spans="1:10" ht="26.25">
      <c r="A330" s="22"/>
      <c r="B330" s="2">
        <v>5525</v>
      </c>
      <c r="C330" s="24" t="s">
        <v>48</v>
      </c>
      <c r="D330" s="7">
        <v>75600</v>
      </c>
      <c r="E330" s="7"/>
      <c r="F330" s="7">
        <f t="shared" si="262"/>
        <v>75600</v>
      </c>
      <c r="G330" s="7">
        <v>8797</v>
      </c>
      <c r="H330" s="7"/>
      <c r="I330" s="7">
        <f t="shared" si="259"/>
        <v>8797</v>
      </c>
      <c r="J330" s="7">
        <f t="shared" si="260"/>
        <v>84397</v>
      </c>
    </row>
    <row r="331" spans="1:10">
      <c r="A331" s="22"/>
      <c r="B331" s="2">
        <v>5532</v>
      </c>
      <c r="C331" s="169" t="s">
        <v>33</v>
      </c>
      <c r="D331" s="7">
        <v>700</v>
      </c>
      <c r="E331" s="7"/>
      <c r="F331" s="7">
        <f t="shared" si="262"/>
        <v>700</v>
      </c>
      <c r="G331" s="7">
        <v>300</v>
      </c>
      <c r="H331" s="7"/>
      <c r="I331" s="7">
        <f t="shared" si="259"/>
        <v>300</v>
      </c>
      <c r="J331" s="7">
        <f t="shared" si="260"/>
        <v>1000</v>
      </c>
    </row>
    <row r="332" spans="1:10">
      <c r="A332" s="22"/>
      <c r="B332" s="2">
        <v>5539</v>
      </c>
      <c r="C332" s="169" t="s">
        <v>34</v>
      </c>
      <c r="D332" s="7">
        <v>720</v>
      </c>
      <c r="E332" s="7"/>
      <c r="F332" s="7">
        <f t="shared" si="262"/>
        <v>720</v>
      </c>
      <c r="G332" s="7">
        <v>200</v>
      </c>
      <c r="H332" s="7"/>
      <c r="I332" s="7">
        <f t="shared" si="259"/>
        <v>200</v>
      </c>
      <c r="J332" s="7">
        <f t="shared" si="260"/>
        <v>920</v>
      </c>
    </row>
    <row r="333" spans="1:10">
      <c r="A333" s="21" t="s">
        <v>92</v>
      </c>
      <c r="B333" s="21"/>
      <c r="C333" s="168" t="s">
        <v>558</v>
      </c>
      <c r="D333" s="7">
        <f>SUM(D334,D337)</f>
        <v>176499</v>
      </c>
      <c r="E333" s="7">
        <f t="shared" ref="E333:H333" si="269">SUM(E334,E337)</f>
        <v>73902</v>
      </c>
      <c r="F333" s="7">
        <f t="shared" si="269"/>
        <v>250401</v>
      </c>
      <c r="G333" s="7">
        <f t="shared" si="269"/>
        <v>0</v>
      </c>
      <c r="H333" s="7">
        <f t="shared" si="269"/>
        <v>0</v>
      </c>
      <c r="I333" s="7">
        <f t="shared" si="259"/>
        <v>0</v>
      </c>
      <c r="J333" s="7">
        <f t="shared" si="260"/>
        <v>250401</v>
      </c>
    </row>
    <row r="334" spans="1:10">
      <c r="A334" s="22"/>
      <c r="B334" s="23">
        <v>50</v>
      </c>
      <c r="C334" s="169" t="s">
        <v>3</v>
      </c>
      <c r="D334" s="7">
        <f>SUM(D335:D336)</f>
        <v>103883</v>
      </c>
      <c r="E334" s="7">
        <f t="shared" ref="E334:H334" si="270">SUM(E335:E336)</f>
        <v>38436</v>
      </c>
      <c r="F334" s="7">
        <f t="shared" si="270"/>
        <v>142319</v>
      </c>
      <c r="G334" s="7">
        <f t="shared" si="270"/>
        <v>0</v>
      </c>
      <c r="H334" s="7">
        <f t="shared" si="270"/>
        <v>0</v>
      </c>
      <c r="I334" s="7">
        <f t="shared" si="259"/>
        <v>0</v>
      </c>
      <c r="J334" s="7">
        <f t="shared" si="260"/>
        <v>142319</v>
      </c>
    </row>
    <row r="335" spans="1:10">
      <c r="A335" s="22"/>
      <c r="B335" s="2">
        <v>5002</v>
      </c>
      <c r="C335" s="169" t="s">
        <v>13</v>
      </c>
      <c r="D335" s="7">
        <v>77640</v>
      </c>
      <c r="E335" s="7">
        <v>28684</v>
      </c>
      <c r="F335" s="7">
        <f t="shared" ref="F335:F351" si="271">SUM(D335:E335)</f>
        <v>106324</v>
      </c>
      <c r="G335" s="7"/>
      <c r="H335" s="7"/>
      <c r="I335" s="7">
        <f t="shared" ref="I335:I352" si="272">SUM(G335:H335)</f>
        <v>0</v>
      </c>
      <c r="J335" s="7">
        <f t="shared" ref="J335:J352" si="273">I335+F335</f>
        <v>106324</v>
      </c>
    </row>
    <row r="336" spans="1:10">
      <c r="A336" s="22"/>
      <c r="B336" s="2">
        <v>506</v>
      </c>
      <c r="C336" s="169" t="s">
        <v>17</v>
      </c>
      <c r="D336" s="7">
        <v>26243</v>
      </c>
      <c r="E336" s="7">
        <v>9752</v>
      </c>
      <c r="F336" s="7">
        <f t="shared" si="271"/>
        <v>35995</v>
      </c>
      <c r="G336" s="7"/>
      <c r="H336" s="7"/>
      <c r="I336" s="7">
        <f t="shared" si="272"/>
        <v>0</v>
      </c>
      <c r="J336" s="7">
        <f t="shared" si="273"/>
        <v>35995</v>
      </c>
    </row>
    <row r="337" spans="1:10">
      <c r="A337" s="22"/>
      <c r="B337" s="23">
        <v>55</v>
      </c>
      <c r="C337" s="169" t="s">
        <v>4</v>
      </c>
      <c r="D337" s="7">
        <f>SUM(D338:D348)</f>
        <v>72616</v>
      </c>
      <c r="E337" s="7">
        <f t="shared" ref="E337:H337" si="274">SUM(E338:E348)</f>
        <v>35466</v>
      </c>
      <c r="F337" s="7">
        <f t="shared" si="274"/>
        <v>108082</v>
      </c>
      <c r="G337" s="7">
        <f t="shared" si="274"/>
        <v>0</v>
      </c>
      <c r="H337" s="7">
        <f t="shared" si="274"/>
        <v>0</v>
      </c>
      <c r="I337" s="7">
        <f t="shared" si="272"/>
        <v>0</v>
      </c>
      <c r="J337" s="7">
        <f t="shared" si="273"/>
        <v>108082</v>
      </c>
    </row>
    <row r="338" spans="1:10">
      <c r="A338" s="22"/>
      <c r="B338" s="2">
        <v>5500</v>
      </c>
      <c r="C338" s="169" t="s">
        <v>18</v>
      </c>
      <c r="D338" s="7">
        <v>5141</v>
      </c>
      <c r="E338" s="7"/>
      <c r="F338" s="7">
        <f t="shared" si="271"/>
        <v>5141</v>
      </c>
      <c r="G338" s="7"/>
      <c r="H338" s="7"/>
      <c r="I338" s="7">
        <f t="shared" si="272"/>
        <v>0</v>
      </c>
      <c r="J338" s="7">
        <f t="shared" si="273"/>
        <v>5141</v>
      </c>
    </row>
    <row r="339" spans="1:10">
      <c r="A339" s="22"/>
      <c r="B339" s="2">
        <v>5503</v>
      </c>
      <c r="C339" s="169" t="s">
        <v>20</v>
      </c>
      <c r="D339" s="7">
        <v>400</v>
      </c>
      <c r="E339" s="7"/>
      <c r="F339" s="7">
        <f t="shared" si="271"/>
        <v>400</v>
      </c>
      <c r="G339" s="7"/>
      <c r="H339" s="7"/>
      <c r="I339" s="7">
        <f t="shared" si="272"/>
        <v>0</v>
      </c>
      <c r="J339" s="7">
        <f t="shared" si="273"/>
        <v>400</v>
      </c>
    </row>
    <row r="340" spans="1:10">
      <c r="A340" s="22"/>
      <c r="B340" s="2">
        <v>5504</v>
      </c>
      <c r="C340" s="169" t="s">
        <v>21</v>
      </c>
      <c r="D340" s="7">
        <v>400</v>
      </c>
      <c r="E340" s="7"/>
      <c r="F340" s="7">
        <f t="shared" si="271"/>
        <v>400</v>
      </c>
      <c r="G340" s="7"/>
      <c r="H340" s="7"/>
      <c r="I340" s="7">
        <f t="shared" si="272"/>
        <v>0</v>
      </c>
      <c r="J340" s="7">
        <f t="shared" si="273"/>
        <v>400</v>
      </c>
    </row>
    <row r="341" spans="1:10" s="261" customFormat="1">
      <c r="A341" s="22"/>
      <c r="B341" s="2">
        <v>5505</v>
      </c>
      <c r="C341" s="169" t="s">
        <v>564</v>
      </c>
      <c r="D341" s="7"/>
      <c r="E341" s="7">
        <v>6853</v>
      </c>
      <c r="F341" s="7">
        <f t="shared" ref="F341" si="275">SUM(D341:E341)</f>
        <v>6853</v>
      </c>
      <c r="G341" s="7"/>
      <c r="H341" s="7"/>
      <c r="I341" s="7">
        <f t="shared" ref="I341" si="276">SUM(G341:H341)</f>
        <v>0</v>
      </c>
      <c r="J341" s="7">
        <f t="shared" ref="J341" si="277">I341+F341</f>
        <v>6853</v>
      </c>
    </row>
    <row r="342" spans="1:10">
      <c r="A342" s="22"/>
      <c r="B342" s="2">
        <v>5511</v>
      </c>
      <c r="C342" s="169" t="s">
        <v>22</v>
      </c>
      <c r="D342" s="7">
        <v>59475</v>
      </c>
      <c r="E342" s="7"/>
      <c r="F342" s="7">
        <f t="shared" si="271"/>
        <v>59475</v>
      </c>
      <c r="G342" s="7"/>
      <c r="H342" s="7"/>
      <c r="I342" s="7">
        <f t="shared" si="272"/>
        <v>0</v>
      </c>
      <c r="J342" s="7">
        <f t="shared" si="273"/>
        <v>59475</v>
      </c>
    </row>
    <row r="343" spans="1:10">
      <c r="A343" s="22"/>
      <c r="B343" s="2">
        <v>5514</v>
      </c>
      <c r="C343" s="169" t="s">
        <v>25</v>
      </c>
      <c r="D343" s="7">
        <v>2700</v>
      </c>
      <c r="E343" s="7"/>
      <c r="F343" s="7">
        <f t="shared" si="271"/>
        <v>2700</v>
      </c>
      <c r="G343" s="7"/>
      <c r="H343" s="7"/>
      <c r="I343" s="7">
        <f t="shared" si="272"/>
        <v>0</v>
      </c>
      <c r="J343" s="7">
        <f t="shared" si="273"/>
        <v>2700</v>
      </c>
    </row>
    <row r="344" spans="1:10">
      <c r="A344" s="22"/>
      <c r="B344" s="2">
        <v>5515</v>
      </c>
      <c r="C344" s="169" t="s">
        <v>26</v>
      </c>
      <c r="D344" s="7">
        <v>1300</v>
      </c>
      <c r="E344" s="7"/>
      <c r="F344" s="7">
        <f t="shared" si="271"/>
        <v>1300</v>
      </c>
      <c r="G344" s="7"/>
      <c r="H344" s="7"/>
      <c r="I344" s="7">
        <f t="shared" si="272"/>
        <v>0</v>
      </c>
      <c r="J344" s="7">
        <f t="shared" si="273"/>
        <v>1300</v>
      </c>
    </row>
    <row r="345" spans="1:10">
      <c r="A345" s="22"/>
      <c r="B345" s="2">
        <v>5522</v>
      </c>
      <c r="C345" s="169" t="s">
        <v>29</v>
      </c>
      <c r="D345" s="7">
        <v>1200</v>
      </c>
      <c r="E345" s="7"/>
      <c r="F345" s="7">
        <f t="shared" si="271"/>
        <v>1200</v>
      </c>
      <c r="G345" s="7"/>
      <c r="H345" s="7"/>
      <c r="I345" s="7">
        <f t="shared" si="272"/>
        <v>0</v>
      </c>
      <c r="J345" s="7">
        <f t="shared" si="273"/>
        <v>1200</v>
      </c>
    </row>
    <row r="346" spans="1:10">
      <c r="A346" s="22"/>
      <c r="B346" s="2">
        <v>5524</v>
      </c>
      <c r="C346" s="169" t="s">
        <v>31</v>
      </c>
      <c r="D346" s="7"/>
      <c r="E346" s="7">
        <v>28613</v>
      </c>
      <c r="F346" s="7">
        <f t="shared" si="271"/>
        <v>28613</v>
      </c>
      <c r="G346" s="7"/>
      <c r="H346" s="7"/>
      <c r="I346" s="7">
        <f t="shared" si="272"/>
        <v>0</v>
      </c>
      <c r="J346" s="7">
        <f t="shared" si="273"/>
        <v>28613</v>
      </c>
    </row>
    <row r="347" spans="1:10" s="261" customFormat="1" ht="26.25">
      <c r="A347" s="22"/>
      <c r="B347" s="2">
        <v>5525</v>
      </c>
      <c r="C347" s="24" t="s">
        <v>48</v>
      </c>
      <c r="D347" s="7">
        <v>1700</v>
      </c>
      <c r="E347" s="7"/>
      <c r="F347" s="7">
        <f t="shared" ref="F347" si="278">SUM(D347:E347)</f>
        <v>1700</v>
      </c>
      <c r="G347" s="7"/>
      <c r="H347" s="7"/>
      <c r="I347" s="7">
        <f t="shared" ref="I347" si="279">SUM(G347:H347)</f>
        <v>0</v>
      </c>
      <c r="J347" s="7">
        <f t="shared" ref="J347" si="280">I347+F347</f>
        <v>1700</v>
      </c>
    </row>
    <row r="348" spans="1:10">
      <c r="A348" s="22"/>
      <c r="B348" s="2">
        <v>5539</v>
      </c>
      <c r="C348" s="24" t="s">
        <v>33</v>
      </c>
      <c r="D348" s="7">
        <v>300</v>
      </c>
      <c r="E348" s="7"/>
      <c r="F348" s="7">
        <f t="shared" si="271"/>
        <v>300</v>
      </c>
      <c r="G348" s="7"/>
      <c r="H348" s="7"/>
      <c r="I348" s="7">
        <f t="shared" si="272"/>
        <v>0</v>
      </c>
      <c r="J348" s="7">
        <f t="shared" si="273"/>
        <v>300</v>
      </c>
    </row>
    <row r="349" spans="1:10">
      <c r="A349" s="21" t="s">
        <v>72</v>
      </c>
      <c r="B349" s="21"/>
      <c r="C349" s="168" t="s">
        <v>559</v>
      </c>
      <c r="D349" s="7">
        <f>SUM(D350,D355,D373)</f>
        <v>0</v>
      </c>
      <c r="E349" s="7">
        <f t="shared" ref="E349:H349" si="281">SUM(E350,E355,E373)</f>
        <v>2729391</v>
      </c>
      <c r="F349" s="7">
        <f t="shared" si="281"/>
        <v>2729391</v>
      </c>
      <c r="G349" s="7">
        <f t="shared" si="281"/>
        <v>1040930</v>
      </c>
      <c r="H349" s="7">
        <f t="shared" si="281"/>
        <v>46917</v>
      </c>
      <c r="I349" s="7">
        <f t="shared" si="272"/>
        <v>1087847</v>
      </c>
      <c r="J349" s="7">
        <f t="shared" si="273"/>
        <v>3817238</v>
      </c>
    </row>
    <row r="350" spans="1:10">
      <c r="A350" s="22"/>
      <c r="B350" s="23">
        <v>50</v>
      </c>
      <c r="C350" s="169" t="s">
        <v>3</v>
      </c>
      <c r="D350" s="7">
        <f>SUM(D351:D354)</f>
        <v>0</v>
      </c>
      <c r="E350" s="7">
        <f t="shared" ref="E350:H350" si="282">SUM(E351:E354)</f>
        <v>1471729</v>
      </c>
      <c r="F350" s="7">
        <f t="shared" si="282"/>
        <v>1471729</v>
      </c>
      <c r="G350" s="7">
        <f t="shared" si="282"/>
        <v>370437</v>
      </c>
      <c r="H350" s="7">
        <f t="shared" si="282"/>
        <v>11122</v>
      </c>
      <c r="I350" s="7">
        <f t="shared" si="272"/>
        <v>381559</v>
      </c>
      <c r="J350" s="7">
        <f t="shared" si="273"/>
        <v>1853288</v>
      </c>
    </row>
    <row r="351" spans="1:10">
      <c r="A351" s="22"/>
      <c r="B351" s="2">
        <v>5002</v>
      </c>
      <c r="C351" s="169" t="s">
        <v>13</v>
      </c>
      <c r="D351" s="7"/>
      <c r="E351" s="7">
        <v>1074510</v>
      </c>
      <c r="F351" s="7">
        <f t="shared" si="271"/>
        <v>1074510</v>
      </c>
      <c r="G351" s="7">
        <v>263189</v>
      </c>
      <c r="H351" s="7">
        <v>7700</v>
      </c>
      <c r="I351" s="7">
        <f t="shared" si="272"/>
        <v>270889</v>
      </c>
      <c r="J351" s="7">
        <f t="shared" si="273"/>
        <v>1345399</v>
      </c>
    </row>
    <row r="352" spans="1:10">
      <c r="A352" s="22"/>
      <c r="B352" s="2">
        <v>5005</v>
      </c>
      <c r="C352" s="169" t="s">
        <v>14</v>
      </c>
      <c r="D352" s="7"/>
      <c r="E352" s="7">
        <v>15000</v>
      </c>
      <c r="F352" s="7">
        <f t="shared" ref="F352:F392" si="283">SUM(D352:E352)</f>
        <v>15000</v>
      </c>
      <c r="G352" s="7">
        <v>12000</v>
      </c>
      <c r="H352" s="7">
        <v>600</v>
      </c>
      <c r="I352" s="7">
        <f t="shared" si="272"/>
        <v>12600</v>
      </c>
      <c r="J352" s="7">
        <f t="shared" si="273"/>
        <v>27600</v>
      </c>
    </row>
    <row r="353" spans="1:10">
      <c r="A353" s="22"/>
      <c r="B353" s="2">
        <v>505</v>
      </c>
      <c r="C353" s="169" t="s">
        <v>16</v>
      </c>
      <c r="D353" s="7"/>
      <c r="E353" s="7">
        <v>7000</v>
      </c>
      <c r="F353" s="7">
        <f t="shared" si="283"/>
        <v>7000</v>
      </c>
      <c r="G353" s="7">
        <v>1000</v>
      </c>
      <c r="H353" s="7"/>
      <c r="I353" s="7">
        <f t="shared" ref="I353:I394" si="284">SUM(G353:H353)</f>
        <v>1000</v>
      </c>
      <c r="J353" s="7">
        <f t="shared" ref="J353:J394" si="285">I353+F353</f>
        <v>8000</v>
      </c>
    </row>
    <row r="354" spans="1:10">
      <c r="A354" s="22"/>
      <c r="B354" s="2">
        <v>506</v>
      </c>
      <c r="C354" s="169" t="s">
        <v>17</v>
      </c>
      <c r="D354" s="7"/>
      <c r="E354" s="7">
        <v>375219</v>
      </c>
      <c r="F354" s="7">
        <f t="shared" si="283"/>
        <v>375219</v>
      </c>
      <c r="G354" s="7">
        <v>94248</v>
      </c>
      <c r="H354" s="7">
        <v>2822</v>
      </c>
      <c r="I354" s="7">
        <f t="shared" si="284"/>
        <v>97070</v>
      </c>
      <c r="J354" s="7">
        <f t="shared" si="285"/>
        <v>472289</v>
      </c>
    </row>
    <row r="355" spans="1:10">
      <c r="A355" s="22"/>
      <c r="B355" s="23">
        <v>55</v>
      </c>
      <c r="C355" s="169" t="s">
        <v>4</v>
      </c>
      <c r="D355" s="7">
        <f>SUM(D356:D372)</f>
        <v>0</v>
      </c>
      <c r="E355" s="7">
        <f t="shared" ref="E355:H355" si="286">SUM(E356:E372)</f>
        <v>1252262</v>
      </c>
      <c r="F355" s="7">
        <f t="shared" si="286"/>
        <v>1252262</v>
      </c>
      <c r="G355" s="7">
        <f t="shared" si="286"/>
        <v>670493</v>
      </c>
      <c r="H355" s="7">
        <f t="shared" si="286"/>
        <v>35795</v>
      </c>
      <c r="I355" s="7">
        <f t="shared" si="284"/>
        <v>706288</v>
      </c>
      <c r="J355" s="7">
        <f t="shared" si="285"/>
        <v>1958550</v>
      </c>
    </row>
    <row r="356" spans="1:10">
      <c r="A356" s="22"/>
      <c r="B356" s="2">
        <v>5500</v>
      </c>
      <c r="C356" s="169" t="s">
        <v>18</v>
      </c>
      <c r="D356" s="7"/>
      <c r="E356" s="7">
        <v>91650</v>
      </c>
      <c r="F356" s="7">
        <f t="shared" si="283"/>
        <v>91650</v>
      </c>
      <c r="G356" s="7">
        <v>12620</v>
      </c>
      <c r="H356" s="7">
        <v>169</v>
      </c>
      <c r="I356" s="7">
        <f t="shared" si="284"/>
        <v>12789</v>
      </c>
      <c r="J356" s="7">
        <f t="shared" si="285"/>
        <v>104439</v>
      </c>
    </row>
    <row r="357" spans="1:10" s="261" customFormat="1">
      <c r="A357" s="22"/>
      <c r="B357" s="2">
        <v>5502</v>
      </c>
      <c r="C357" s="169" t="s">
        <v>19</v>
      </c>
      <c r="D357" s="7"/>
      <c r="E357" s="7">
        <v>300</v>
      </c>
      <c r="F357" s="7">
        <f t="shared" si="283"/>
        <v>300</v>
      </c>
      <c r="G357" s="7"/>
      <c r="H357" s="7"/>
      <c r="I357" s="7">
        <f t="shared" ref="I357" si="287">SUM(G357:H357)</f>
        <v>0</v>
      </c>
      <c r="J357" s="7">
        <f t="shared" ref="J357" si="288">I357+F357</f>
        <v>300</v>
      </c>
    </row>
    <row r="358" spans="1:10">
      <c r="A358" s="22"/>
      <c r="B358" s="2">
        <v>5503</v>
      </c>
      <c r="C358" s="169" t="s">
        <v>20</v>
      </c>
      <c r="D358" s="7"/>
      <c r="E358" s="7">
        <v>15000</v>
      </c>
      <c r="F358" s="7">
        <f t="shared" si="283"/>
        <v>15000</v>
      </c>
      <c r="G358" s="7">
        <v>1800</v>
      </c>
      <c r="H358" s="7">
        <v>2675</v>
      </c>
      <c r="I358" s="7">
        <f t="shared" si="284"/>
        <v>4475</v>
      </c>
      <c r="J358" s="7">
        <f t="shared" si="285"/>
        <v>19475</v>
      </c>
    </row>
    <row r="359" spans="1:10">
      <c r="A359" s="22"/>
      <c r="B359" s="2">
        <v>5504</v>
      </c>
      <c r="C359" s="169" t="s">
        <v>21</v>
      </c>
      <c r="D359" s="7"/>
      <c r="E359" s="7"/>
      <c r="F359" s="7">
        <f t="shared" si="283"/>
        <v>0</v>
      </c>
      <c r="G359" s="7">
        <v>1100</v>
      </c>
      <c r="H359" s="7"/>
      <c r="I359" s="7">
        <f t="shared" si="284"/>
        <v>1100</v>
      </c>
      <c r="J359" s="7">
        <f t="shared" si="285"/>
        <v>1100</v>
      </c>
    </row>
    <row r="360" spans="1:10" s="261" customFormat="1">
      <c r="A360" s="22"/>
      <c r="B360" s="2">
        <v>5505</v>
      </c>
      <c r="C360" s="169" t="s">
        <v>564</v>
      </c>
      <c r="D360" s="7"/>
      <c r="E360" s="7">
        <v>27000</v>
      </c>
      <c r="F360" s="7">
        <f t="shared" si="283"/>
        <v>27000</v>
      </c>
      <c r="G360" s="7"/>
      <c r="H360" s="7"/>
      <c r="I360" s="7">
        <f t="shared" ref="I360" si="289">SUM(G360:H360)</f>
        <v>0</v>
      </c>
      <c r="J360" s="7">
        <f t="shared" ref="J360" si="290">I360+F360</f>
        <v>27000</v>
      </c>
    </row>
    <row r="361" spans="1:10">
      <c r="A361" s="22"/>
      <c r="B361" s="2">
        <v>5511</v>
      </c>
      <c r="C361" s="169" t="s">
        <v>22</v>
      </c>
      <c r="D361" s="7"/>
      <c r="E361" s="7">
        <v>599304</v>
      </c>
      <c r="F361" s="7">
        <f t="shared" si="283"/>
        <v>599304</v>
      </c>
      <c r="G361" s="7">
        <v>180448</v>
      </c>
      <c r="H361" s="7"/>
      <c r="I361" s="7">
        <f t="shared" si="284"/>
        <v>180448</v>
      </c>
      <c r="J361" s="7">
        <f t="shared" si="285"/>
        <v>779752</v>
      </c>
    </row>
    <row r="362" spans="1:10">
      <c r="A362" s="22"/>
      <c r="B362" s="2">
        <v>5513</v>
      </c>
      <c r="C362" s="169" t="s">
        <v>24</v>
      </c>
      <c r="D362" s="7"/>
      <c r="E362" s="7">
        <v>45000</v>
      </c>
      <c r="F362" s="7">
        <f t="shared" si="283"/>
        <v>45000</v>
      </c>
      <c r="G362" s="7">
        <v>768</v>
      </c>
      <c r="H362" s="7"/>
      <c r="I362" s="7">
        <f t="shared" si="284"/>
        <v>768</v>
      </c>
      <c r="J362" s="7">
        <f t="shared" si="285"/>
        <v>45768</v>
      </c>
    </row>
    <row r="363" spans="1:10">
      <c r="A363" s="22"/>
      <c r="B363" s="2">
        <v>5514</v>
      </c>
      <c r="C363" s="169" t="s">
        <v>25</v>
      </c>
      <c r="D363" s="7"/>
      <c r="E363" s="7">
        <v>146000</v>
      </c>
      <c r="F363" s="7">
        <f t="shared" si="283"/>
        <v>146000</v>
      </c>
      <c r="G363" s="7">
        <v>2194</v>
      </c>
      <c r="H363" s="7"/>
      <c r="I363" s="7">
        <f t="shared" si="284"/>
        <v>2194</v>
      </c>
      <c r="J363" s="7">
        <f t="shared" si="285"/>
        <v>148194</v>
      </c>
    </row>
    <row r="364" spans="1:10">
      <c r="A364" s="22"/>
      <c r="B364" s="2">
        <v>5515</v>
      </c>
      <c r="C364" s="169" t="s">
        <v>26</v>
      </c>
      <c r="D364" s="7"/>
      <c r="E364" s="7">
        <v>53000</v>
      </c>
      <c r="F364" s="7">
        <f t="shared" si="283"/>
        <v>53000</v>
      </c>
      <c r="G364" s="7">
        <v>56838</v>
      </c>
      <c r="H364" s="7"/>
      <c r="I364" s="7">
        <f t="shared" si="284"/>
        <v>56838</v>
      </c>
      <c r="J364" s="7">
        <f t="shared" si="285"/>
        <v>109838</v>
      </c>
    </row>
    <row r="365" spans="1:10">
      <c r="A365" s="22"/>
      <c r="B365" s="2">
        <v>5516</v>
      </c>
      <c r="C365" s="169" t="s">
        <v>27</v>
      </c>
      <c r="D365" s="7"/>
      <c r="E365" s="7">
        <v>17400</v>
      </c>
      <c r="F365" s="7">
        <f t="shared" si="283"/>
        <v>17400</v>
      </c>
      <c r="G365" s="7"/>
      <c r="H365" s="7"/>
      <c r="I365" s="7">
        <f t="shared" si="284"/>
        <v>0</v>
      </c>
      <c r="J365" s="7">
        <f t="shared" si="285"/>
        <v>17400</v>
      </c>
    </row>
    <row r="366" spans="1:10" s="261" customFormat="1">
      <c r="A366" s="22"/>
      <c r="B366" s="2">
        <v>5521</v>
      </c>
      <c r="C366" s="169" t="s">
        <v>28</v>
      </c>
      <c r="D366" s="7"/>
      <c r="E366" s="7"/>
      <c r="F366" s="7">
        <f t="shared" ref="F366" si="291">SUM(D366:E366)</f>
        <v>0</v>
      </c>
      <c r="G366" s="7">
        <v>2500</v>
      </c>
      <c r="H366" s="7"/>
      <c r="I366" s="7">
        <f t="shared" ref="I366" si="292">SUM(G366:H366)</f>
        <v>2500</v>
      </c>
      <c r="J366" s="7">
        <f t="shared" ref="J366" si="293">I366+F366</f>
        <v>2500</v>
      </c>
    </row>
    <row r="367" spans="1:10">
      <c r="A367" s="22"/>
      <c r="B367" s="2">
        <v>5522</v>
      </c>
      <c r="C367" s="169" t="s">
        <v>29</v>
      </c>
      <c r="D367" s="7"/>
      <c r="E367" s="7">
        <v>15000</v>
      </c>
      <c r="F367" s="7">
        <f t="shared" si="283"/>
        <v>15000</v>
      </c>
      <c r="G367" s="7">
        <v>374</v>
      </c>
      <c r="H367" s="7"/>
      <c r="I367" s="7">
        <f t="shared" si="284"/>
        <v>374</v>
      </c>
      <c r="J367" s="7">
        <f t="shared" si="285"/>
        <v>15374</v>
      </c>
    </row>
    <row r="368" spans="1:10">
      <c r="A368" s="22"/>
      <c r="B368" s="2">
        <v>5524</v>
      </c>
      <c r="C368" s="169" t="s">
        <v>31</v>
      </c>
      <c r="D368" s="7"/>
      <c r="E368" s="7">
        <v>217608</v>
      </c>
      <c r="F368" s="7">
        <f t="shared" si="283"/>
        <v>217608</v>
      </c>
      <c r="G368" s="7">
        <v>44144</v>
      </c>
      <c r="H368" s="7">
        <v>32951</v>
      </c>
      <c r="I368" s="7">
        <f t="shared" si="284"/>
        <v>77095</v>
      </c>
      <c r="J368" s="7">
        <f t="shared" si="285"/>
        <v>294703</v>
      </c>
    </row>
    <row r="369" spans="1:10" ht="26.25">
      <c r="A369" s="22"/>
      <c r="B369" s="2">
        <v>5525</v>
      </c>
      <c r="C369" s="24" t="s">
        <v>48</v>
      </c>
      <c r="D369" s="7"/>
      <c r="E369" s="7">
        <v>25000</v>
      </c>
      <c r="F369" s="7">
        <f t="shared" si="283"/>
        <v>25000</v>
      </c>
      <c r="G369" s="7">
        <v>1900</v>
      </c>
      <c r="H369" s="7"/>
      <c r="I369" s="7">
        <f t="shared" si="284"/>
        <v>1900</v>
      </c>
      <c r="J369" s="7">
        <f t="shared" si="285"/>
        <v>26900</v>
      </c>
    </row>
    <row r="370" spans="1:10">
      <c r="A370" s="22"/>
      <c r="B370" s="2">
        <v>5529</v>
      </c>
      <c r="C370" s="169" t="s">
        <v>32</v>
      </c>
      <c r="D370" s="7"/>
      <c r="E370" s="7"/>
      <c r="F370" s="7">
        <f t="shared" si="283"/>
        <v>0</v>
      </c>
      <c r="G370" s="7">
        <v>294362</v>
      </c>
      <c r="H370" s="7"/>
      <c r="I370" s="7">
        <f t="shared" si="284"/>
        <v>294362</v>
      </c>
      <c r="J370" s="7">
        <f t="shared" si="285"/>
        <v>294362</v>
      </c>
    </row>
    <row r="371" spans="1:10">
      <c r="A371" s="22"/>
      <c r="B371" s="2">
        <v>5539</v>
      </c>
      <c r="C371" s="169" t="s">
        <v>34</v>
      </c>
      <c r="D371" s="7"/>
      <c r="E371" s="7"/>
      <c r="F371" s="7">
        <f t="shared" si="283"/>
        <v>0</v>
      </c>
      <c r="G371" s="7">
        <v>69435</v>
      </c>
      <c r="H371" s="7"/>
      <c r="I371" s="7">
        <f t="shared" si="284"/>
        <v>69435</v>
      </c>
      <c r="J371" s="7">
        <f t="shared" si="285"/>
        <v>69435</v>
      </c>
    </row>
    <row r="372" spans="1:10">
      <c r="A372" s="22"/>
      <c r="B372" s="2">
        <v>5540</v>
      </c>
      <c r="C372" s="169" t="s">
        <v>35</v>
      </c>
      <c r="D372" s="7"/>
      <c r="E372" s="7"/>
      <c r="F372" s="7">
        <f t="shared" si="283"/>
        <v>0</v>
      </c>
      <c r="G372" s="7">
        <v>2010</v>
      </c>
      <c r="H372" s="7"/>
      <c r="I372" s="7">
        <f t="shared" si="284"/>
        <v>2010</v>
      </c>
      <c r="J372" s="7">
        <f t="shared" si="285"/>
        <v>2010</v>
      </c>
    </row>
    <row r="373" spans="1:10">
      <c r="A373" s="22"/>
      <c r="B373" s="23">
        <v>4</v>
      </c>
      <c r="C373" s="169" t="s">
        <v>509</v>
      </c>
      <c r="D373" s="7">
        <f>SUM(D374:D374)</f>
        <v>0</v>
      </c>
      <c r="E373" s="7">
        <f>SUM(E374:E374)</f>
        <v>5400</v>
      </c>
      <c r="F373" s="7">
        <f>SUM(F374:F374)</f>
        <v>5400</v>
      </c>
      <c r="G373" s="7">
        <f>SUM(G374:G374)</f>
        <v>0</v>
      </c>
      <c r="H373" s="7">
        <f>SUM(H374:H374)</f>
        <v>0</v>
      </c>
      <c r="I373" s="7">
        <f t="shared" si="284"/>
        <v>0</v>
      </c>
      <c r="J373" s="7">
        <f t="shared" si="285"/>
        <v>5400</v>
      </c>
    </row>
    <row r="374" spans="1:10">
      <c r="A374" s="22"/>
      <c r="B374" s="2">
        <v>452</v>
      </c>
      <c r="C374" s="169" t="s">
        <v>510</v>
      </c>
      <c r="D374" s="7"/>
      <c r="E374" s="7">
        <v>5400</v>
      </c>
      <c r="F374" s="7">
        <f t="shared" si="283"/>
        <v>5400</v>
      </c>
      <c r="G374" s="7"/>
      <c r="H374" s="7"/>
      <c r="I374" s="7">
        <f t="shared" si="284"/>
        <v>0</v>
      </c>
      <c r="J374" s="7">
        <f t="shared" si="285"/>
        <v>5400</v>
      </c>
    </row>
    <row r="375" spans="1:10" s="261" customFormat="1" ht="26.25">
      <c r="A375" s="21" t="s">
        <v>562</v>
      </c>
      <c r="B375" s="21"/>
      <c r="C375" s="272" t="s">
        <v>563</v>
      </c>
      <c r="D375" s="7">
        <f>SUM(D376,D379)</f>
        <v>0</v>
      </c>
      <c r="E375" s="7">
        <f t="shared" ref="E375:H375" si="294">SUM(E376,E379)</f>
        <v>2711602</v>
      </c>
      <c r="F375" s="7">
        <f t="shared" si="294"/>
        <v>2711602</v>
      </c>
      <c r="G375" s="7">
        <f t="shared" si="294"/>
        <v>0</v>
      </c>
      <c r="H375" s="7">
        <f t="shared" si="294"/>
        <v>37000</v>
      </c>
      <c r="I375" s="7">
        <f t="shared" si="284"/>
        <v>37000</v>
      </c>
      <c r="J375" s="7">
        <f t="shared" si="285"/>
        <v>2748602</v>
      </c>
    </row>
    <row r="376" spans="1:10" s="261" customFormat="1">
      <c r="A376" s="22"/>
      <c r="B376" s="23">
        <v>50</v>
      </c>
      <c r="C376" s="169" t="s">
        <v>3</v>
      </c>
      <c r="D376" s="7">
        <f>SUM(D377:D378)</f>
        <v>0</v>
      </c>
      <c r="E376" s="7">
        <f>SUM(E377:E378)</f>
        <v>1916204</v>
      </c>
      <c r="F376" s="7">
        <f>SUM(F377:F378)</f>
        <v>1916204</v>
      </c>
      <c r="G376" s="7">
        <f>SUM(G377:G378)</f>
        <v>0</v>
      </c>
      <c r="H376" s="7">
        <f>SUM(H377:H378)</f>
        <v>0</v>
      </c>
      <c r="I376" s="7">
        <f t="shared" si="284"/>
        <v>0</v>
      </c>
      <c r="J376" s="7">
        <f t="shared" si="285"/>
        <v>1916204</v>
      </c>
    </row>
    <row r="377" spans="1:10" s="261" customFormat="1">
      <c r="A377" s="22"/>
      <c r="B377" s="2">
        <v>5002</v>
      </c>
      <c r="C377" s="169" t="s">
        <v>13</v>
      </c>
      <c r="D377" s="7"/>
      <c r="E377" s="7">
        <v>1430003</v>
      </c>
      <c r="F377" s="7">
        <f t="shared" ref="F377" si="295">SUM(D377:E377)</f>
        <v>1430003</v>
      </c>
      <c r="G377" s="7"/>
      <c r="H377" s="7"/>
      <c r="I377" s="7">
        <f t="shared" si="284"/>
        <v>0</v>
      </c>
      <c r="J377" s="7">
        <f t="shared" si="285"/>
        <v>1430003</v>
      </c>
    </row>
    <row r="378" spans="1:10" s="261" customFormat="1">
      <c r="A378" s="22"/>
      <c r="B378" s="2">
        <v>506</v>
      </c>
      <c r="C378" s="169" t="s">
        <v>17</v>
      </c>
      <c r="D378" s="7"/>
      <c r="E378" s="7">
        <v>486201</v>
      </c>
      <c r="F378" s="7">
        <f>SUM(D378:E378)</f>
        <v>486201</v>
      </c>
      <c r="G378" s="7"/>
      <c r="H378" s="7"/>
      <c r="I378" s="7">
        <f t="shared" ref="I378:I383" si="296">SUM(G378:H378)</f>
        <v>0</v>
      </c>
      <c r="J378" s="7">
        <f>I378+F378</f>
        <v>486201</v>
      </c>
    </row>
    <row r="379" spans="1:10" s="261" customFormat="1">
      <c r="A379" s="22"/>
      <c r="B379" s="23">
        <v>4</v>
      </c>
      <c r="C379" s="169" t="s">
        <v>509</v>
      </c>
      <c r="D379" s="7">
        <f>SUM(D380:D380)</f>
        <v>0</v>
      </c>
      <c r="E379" s="7">
        <f>SUM(E380:E380)</f>
        <v>795398</v>
      </c>
      <c r="F379" s="7">
        <f t="shared" ref="F379:F380" si="297">SUM(D379:E379)</f>
        <v>795398</v>
      </c>
      <c r="G379" s="7">
        <f>SUM(G380:G380)</f>
        <v>0</v>
      </c>
      <c r="H379" s="7">
        <f>SUM(H380:H380)</f>
        <v>37000</v>
      </c>
      <c r="I379" s="7">
        <f t="shared" si="296"/>
        <v>37000</v>
      </c>
      <c r="J379" s="7">
        <f t="shared" ref="J379" si="298">I379+F379</f>
        <v>832398</v>
      </c>
    </row>
    <row r="380" spans="1:10" s="261" customFormat="1">
      <c r="A380" s="22"/>
      <c r="B380" s="2">
        <v>4134</v>
      </c>
      <c r="C380" s="169" t="s">
        <v>41</v>
      </c>
      <c r="D380" s="7"/>
      <c r="E380" s="7">
        <v>795398</v>
      </c>
      <c r="F380" s="7">
        <f t="shared" si="297"/>
        <v>795398</v>
      </c>
      <c r="G380" s="7"/>
      <c r="H380" s="7">
        <v>37000</v>
      </c>
      <c r="I380" s="7">
        <f t="shared" si="296"/>
        <v>37000</v>
      </c>
      <c r="J380" s="7">
        <f>I380+F380</f>
        <v>832398</v>
      </c>
    </row>
    <row r="381" spans="1:10" s="261" customFormat="1" ht="26.25">
      <c r="A381" s="21" t="s">
        <v>560</v>
      </c>
      <c r="B381" s="21"/>
      <c r="C381" s="272" t="s">
        <v>561</v>
      </c>
      <c r="D381" s="7">
        <f>SUM(D382,D385)</f>
        <v>0</v>
      </c>
      <c r="E381" s="7">
        <f t="shared" ref="E381" si="299">SUM(E382,E385)</f>
        <v>1217983</v>
      </c>
      <c r="F381" s="7">
        <f t="shared" ref="F381" si="300">SUM(F382,F385)</f>
        <v>1217983</v>
      </c>
      <c r="G381" s="7">
        <f t="shared" ref="G381" si="301">SUM(G382,G385)</f>
        <v>0</v>
      </c>
      <c r="H381" s="7">
        <f t="shared" ref="H381" si="302">SUM(H382,H385)</f>
        <v>0</v>
      </c>
      <c r="I381" s="7">
        <f t="shared" si="296"/>
        <v>0</v>
      </c>
      <c r="J381" s="7">
        <f t="shared" ref="J381:J383" si="303">I381+F381</f>
        <v>1217983</v>
      </c>
    </row>
    <row r="382" spans="1:10" s="261" customFormat="1">
      <c r="A382" s="22"/>
      <c r="B382" s="23">
        <v>50</v>
      </c>
      <c r="C382" s="169" t="s">
        <v>3</v>
      </c>
      <c r="D382" s="7">
        <f>SUM(D383:D384)</f>
        <v>0</v>
      </c>
      <c r="E382" s="7">
        <f>SUM(E383:E384)</f>
        <v>968263</v>
      </c>
      <c r="F382" s="7">
        <f>SUM(F383:F384)</f>
        <v>968263</v>
      </c>
      <c r="G382" s="7">
        <f>SUM(G383:G384)</f>
        <v>0</v>
      </c>
      <c r="H382" s="7">
        <f>SUM(H383:H384)</f>
        <v>0</v>
      </c>
      <c r="I382" s="7">
        <f t="shared" si="296"/>
        <v>0</v>
      </c>
      <c r="J382" s="7">
        <f t="shared" si="303"/>
        <v>968263</v>
      </c>
    </row>
    <row r="383" spans="1:10" s="261" customFormat="1">
      <c r="A383" s="22"/>
      <c r="B383" s="2">
        <v>5002</v>
      </c>
      <c r="C383" s="169" t="s">
        <v>13</v>
      </c>
      <c r="D383" s="7"/>
      <c r="E383" s="7">
        <v>722584</v>
      </c>
      <c r="F383" s="7">
        <f t="shared" ref="F383" si="304">SUM(D383:E383)</f>
        <v>722584</v>
      </c>
      <c r="G383" s="7"/>
      <c r="H383" s="7"/>
      <c r="I383" s="7">
        <f t="shared" si="296"/>
        <v>0</v>
      </c>
      <c r="J383" s="7">
        <f t="shared" si="303"/>
        <v>722584</v>
      </c>
    </row>
    <row r="384" spans="1:10" s="261" customFormat="1">
      <c r="A384" s="22"/>
      <c r="B384" s="2">
        <v>506</v>
      </c>
      <c r="C384" s="169" t="s">
        <v>17</v>
      </c>
      <c r="D384" s="7"/>
      <c r="E384" s="7">
        <v>245679</v>
      </c>
      <c r="F384" s="7">
        <f>SUM(D384:E384)</f>
        <v>245679</v>
      </c>
      <c r="G384" s="7"/>
      <c r="H384" s="7"/>
      <c r="I384" s="7">
        <f t="shared" ref="I384:I386" si="305">SUM(G384:H384)</f>
        <v>0</v>
      </c>
      <c r="J384" s="7">
        <f>I384+F384</f>
        <v>245679</v>
      </c>
    </row>
    <row r="385" spans="1:10" s="261" customFormat="1">
      <c r="A385" s="22"/>
      <c r="B385" s="23">
        <v>4</v>
      </c>
      <c r="C385" s="169" t="s">
        <v>509</v>
      </c>
      <c r="D385" s="7">
        <f>SUM(D386:D386)</f>
        <v>0</v>
      </c>
      <c r="E385" s="7">
        <f>SUM(E386:E386)</f>
        <v>249720</v>
      </c>
      <c r="F385" s="7">
        <f t="shared" ref="F385:F386" si="306">SUM(D385:E385)</f>
        <v>249720</v>
      </c>
      <c r="G385" s="7">
        <f>SUM(G386:G386)</f>
        <v>0</v>
      </c>
      <c r="H385" s="7">
        <f>SUM(H386:H386)</f>
        <v>0</v>
      </c>
      <c r="I385" s="7">
        <f t="shared" si="305"/>
        <v>0</v>
      </c>
      <c r="J385" s="7">
        <f t="shared" ref="J385" si="307">I385+F385</f>
        <v>249720</v>
      </c>
    </row>
    <row r="386" spans="1:10" s="261" customFormat="1">
      <c r="A386" s="22"/>
      <c r="B386" s="2">
        <v>4134</v>
      </c>
      <c r="C386" s="169" t="s">
        <v>41</v>
      </c>
      <c r="D386" s="7"/>
      <c r="E386" s="7">
        <v>249720</v>
      </c>
      <c r="F386" s="7">
        <f t="shared" si="306"/>
        <v>249720</v>
      </c>
      <c r="G386" s="7"/>
      <c r="H386" s="7"/>
      <c r="I386" s="7">
        <f t="shared" si="305"/>
        <v>0</v>
      </c>
      <c r="J386" s="7">
        <f>I386+F386</f>
        <v>249720</v>
      </c>
    </row>
    <row r="387" spans="1:10" ht="39">
      <c r="A387" s="21" t="s">
        <v>93</v>
      </c>
      <c r="B387" s="21"/>
      <c r="C387" s="260" t="s">
        <v>533</v>
      </c>
      <c r="D387" s="7">
        <f>SUM(D388,D393,D404)</f>
        <v>0</v>
      </c>
      <c r="E387" s="7">
        <f t="shared" ref="E387:H387" si="308">SUM(E388,E393,E404)</f>
        <v>0</v>
      </c>
      <c r="F387" s="7">
        <f t="shared" si="308"/>
        <v>0</v>
      </c>
      <c r="G387" s="7">
        <f t="shared" si="308"/>
        <v>375000</v>
      </c>
      <c r="H387" s="7">
        <f t="shared" si="308"/>
        <v>241854</v>
      </c>
      <c r="I387" s="7">
        <f t="shared" si="284"/>
        <v>616854</v>
      </c>
      <c r="J387" s="7">
        <f t="shared" si="285"/>
        <v>616854</v>
      </c>
    </row>
    <row r="388" spans="1:10">
      <c r="A388" s="22"/>
      <c r="B388" s="23">
        <v>50</v>
      </c>
      <c r="C388" s="169" t="s">
        <v>3</v>
      </c>
      <c r="D388" s="7">
        <f>SUM(D389:D392)</f>
        <v>0</v>
      </c>
      <c r="E388" s="7">
        <f t="shared" ref="E388:H388" si="309">SUM(E389:E392)</f>
        <v>0</v>
      </c>
      <c r="F388" s="7">
        <f t="shared" si="309"/>
        <v>0</v>
      </c>
      <c r="G388" s="7">
        <f t="shared" si="309"/>
        <v>258153</v>
      </c>
      <c r="H388" s="7">
        <f t="shared" si="309"/>
        <v>10050</v>
      </c>
      <c r="I388" s="7">
        <f t="shared" si="284"/>
        <v>268203</v>
      </c>
      <c r="J388" s="7">
        <f t="shared" si="285"/>
        <v>268203</v>
      </c>
    </row>
    <row r="389" spans="1:10">
      <c r="A389" s="22"/>
      <c r="B389" s="2">
        <v>5002</v>
      </c>
      <c r="C389" s="169" t="s">
        <v>13</v>
      </c>
      <c r="D389" s="7"/>
      <c r="E389" s="7"/>
      <c r="F389" s="7">
        <f t="shared" si="283"/>
        <v>0</v>
      </c>
      <c r="G389" s="7">
        <v>119133</v>
      </c>
      <c r="H389" s="7"/>
      <c r="I389" s="7">
        <f t="shared" si="284"/>
        <v>119133</v>
      </c>
      <c r="J389" s="7">
        <f t="shared" si="285"/>
        <v>119133</v>
      </c>
    </row>
    <row r="390" spans="1:10">
      <c r="A390" s="22"/>
      <c r="B390" s="2">
        <v>5005</v>
      </c>
      <c r="C390" s="169" t="s">
        <v>14</v>
      </c>
      <c r="D390" s="7"/>
      <c r="E390" s="7"/>
      <c r="F390" s="7">
        <f t="shared" si="283"/>
        <v>0</v>
      </c>
      <c r="G390" s="7">
        <v>69750</v>
      </c>
      <c r="H390" s="7">
        <v>7500</v>
      </c>
      <c r="I390" s="7">
        <f t="shared" si="284"/>
        <v>77250</v>
      </c>
      <c r="J390" s="7">
        <f t="shared" si="285"/>
        <v>77250</v>
      </c>
    </row>
    <row r="391" spans="1:10">
      <c r="A391" s="22"/>
      <c r="B391" s="2">
        <v>505</v>
      </c>
      <c r="C391" s="169" t="s">
        <v>16</v>
      </c>
      <c r="D391" s="7"/>
      <c r="E391" s="7"/>
      <c r="F391" s="7">
        <f t="shared" si="283"/>
        <v>0</v>
      </c>
      <c r="G391" s="7">
        <v>3000</v>
      </c>
      <c r="H391" s="7"/>
      <c r="I391" s="7">
        <f t="shared" si="284"/>
        <v>3000</v>
      </c>
      <c r="J391" s="7">
        <f t="shared" si="285"/>
        <v>3000</v>
      </c>
    </row>
    <row r="392" spans="1:10">
      <c r="A392" s="22"/>
      <c r="B392" s="2">
        <v>506</v>
      </c>
      <c r="C392" s="169" t="s">
        <v>17</v>
      </c>
      <c r="D392" s="7"/>
      <c r="E392" s="7"/>
      <c r="F392" s="7">
        <f t="shared" si="283"/>
        <v>0</v>
      </c>
      <c r="G392" s="7">
        <v>66270</v>
      </c>
      <c r="H392" s="7">
        <v>2550</v>
      </c>
      <c r="I392" s="7">
        <f t="shared" si="284"/>
        <v>68820</v>
      </c>
      <c r="J392" s="7">
        <f t="shared" si="285"/>
        <v>68820</v>
      </c>
    </row>
    <row r="393" spans="1:10">
      <c r="A393" s="22"/>
      <c r="B393" s="23">
        <v>55</v>
      </c>
      <c r="C393" s="169" t="s">
        <v>4</v>
      </c>
      <c r="D393" s="7">
        <f>SUM(D394:D403)</f>
        <v>0</v>
      </c>
      <c r="E393" s="7">
        <f t="shared" ref="E393:H393" si="310">SUM(E394:E403)</f>
        <v>0</v>
      </c>
      <c r="F393" s="7">
        <f t="shared" si="310"/>
        <v>0</v>
      </c>
      <c r="G393" s="7">
        <f t="shared" si="310"/>
        <v>116847</v>
      </c>
      <c r="H393" s="7">
        <f t="shared" si="310"/>
        <v>112964</v>
      </c>
      <c r="I393" s="7">
        <f t="shared" si="284"/>
        <v>229811</v>
      </c>
      <c r="J393" s="7">
        <f t="shared" si="285"/>
        <v>229811</v>
      </c>
    </row>
    <row r="394" spans="1:10">
      <c r="A394" s="22"/>
      <c r="B394" s="2">
        <v>5500</v>
      </c>
      <c r="C394" s="169" t="s">
        <v>18</v>
      </c>
      <c r="D394" s="7"/>
      <c r="E394" s="7"/>
      <c r="F394" s="7">
        <f t="shared" ref="F394:F409" si="311">SUM(D394:E394)</f>
        <v>0</v>
      </c>
      <c r="G394" s="7">
        <v>10620</v>
      </c>
      <c r="H394" s="7">
        <v>150</v>
      </c>
      <c r="I394" s="7">
        <f t="shared" si="284"/>
        <v>10770</v>
      </c>
      <c r="J394" s="7">
        <f t="shared" si="285"/>
        <v>10770</v>
      </c>
    </row>
    <row r="395" spans="1:10">
      <c r="A395" s="22"/>
      <c r="B395" s="2">
        <v>5503</v>
      </c>
      <c r="C395" s="169" t="s">
        <v>20</v>
      </c>
      <c r="D395" s="7"/>
      <c r="E395" s="7"/>
      <c r="F395" s="7">
        <f t="shared" si="311"/>
        <v>0</v>
      </c>
      <c r="G395" s="7">
        <v>1000</v>
      </c>
      <c r="H395" s="7">
        <v>21250</v>
      </c>
      <c r="I395" s="7">
        <f t="shared" ref="I395:I410" si="312">SUM(G395:H395)</f>
        <v>22250</v>
      </c>
      <c r="J395" s="7">
        <f t="shared" ref="J395:J410" si="313">I395+F395</f>
        <v>22250</v>
      </c>
    </row>
    <row r="396" spans="1:10">
      <c r="A396" s="22"/>
      <c r="B396" s="2">
        <v>5504</v>
      </c>
      <c r="C396" s="169" t="s">
        <v>21</v>
      </c>
      <c r="D396" s="7"/>
      <c r="E396" s="7"/>
      <c r="F396" s="7">
        <f t="shared" si="311"/>
        <v>0</v>
      </c>
      <c r="G396" s="7">
        <v>2570</v>
      </c>
      <c r="H396" s="7"/>
      <c r="I396" s="7">
        <f t="shared" si="312"/>
        <v>2570</v>
      </c>
      <c r="J396" s="7">
        <f t="shared" si="313"/>
        <v>2570</v>
      </c>
    </row>
    <row r="397" spans="1:10">
      <c r="A397" s="22"/>
      <c r="B397" s="2">
        <v>5511</v>
      </c>
      <c r="C397" s="169" t="s">
        <v>22</v>
      </c>
      <c r="D397" s="7"/>
      <c r="E397" s="7"/>
      <c r="F397" s="7">
        <f t="shared" si="311"/>
        <v>0</v>
      </c>
      <c r="G397" s="7">
        <v>27604</v>
      </c>
      <c r="H397" s="7"/>
      <c r="I397" s="7">
        <f t="shared" si="312"/>
        <v>27604</v>
      </c>
      <c r="J397" s="7">
        <f t="shared" si="313"/>
        <v>27604</v>
      </c>
    </row>
    <row r="398" spans="1:10">
      <c r="A398" s="22"/>
      <c r="B398" s="2">
        <v>5513</v>
      </c>
      <c r="C398" s="169" t="s">
        <v>24</v>
      </c>
      <c r="D398" s="7"/>
      <c r="E398" s="7"/>
      <c r="F398" s="7">
        <f t="shared" si="311"/>
        <v>0</v>
      </c>
      <c r="G398" s="7">
        <v>7610</v>
      </c>
      <c r="H398" s="7"/>
      <c r="I398" s="7">
        <f t="shared" si="312"/>
        <v>7610</v>
      </c>
      <c r="J398" s="7">
        <f t="shared" si="313"/>
        <v>7610</v>
      </c>
    </row>
    <row r="399" spans="1:10">
      <c r="A399" s="22"/>
      <c r="B399" s="2">
        <v>5514</v>
      </c>
      <c r="C399" s="169" t="s">
        <v>25</v>
      </c>
      <c r="D399" s="7"/>
      <c r="E399" s="7"/>
      <c r="F399" s="7">
        <f t="shared" si="311"/>
        <v>0</v>
      </c>
      <c r="G399" s="7">
        <v>13600</v>
      </c>
      <c r="H399" s="7"/>
      <c r="I399" s="7">
        <f t="shared" si="312"/>
        <v>13600</v>
      </c>
      <c r="J399" s="7">
        <f t="shared" si="313"/>
        <v>13600</v>
      </c>
    </row>
    <row r="400" spans="1:10">
      <c r="A400" s="22"/>
      <c r="B400" s="2">
        <v>5515</v>
      </c>
      <c r="C400" s="169" t="s">
        <v>26</v>
      </c>
      <c r="D400" s="7"/>
      <c r="E400" s="7"/>
      <c r="F400" s="7">
        <f t="shared" si="311"/>
        <v>0</v>
      </c>
      <c r="G400" s="7">
        <v>2000</v>
      </c>
      <c r="H400" s="7"/>
      <c r="I400" s="7">
        <f t="shared" si="312"/>
        <v>2000</v>
      </c>
      <c r="J400" s="7">
        <f t="shared" si="313"/>
        <v>2000</v>
      </c>
    </row>
    <row r="401" spans="1:10" s="261" customFormat="1">
      <c r="A401" s="22"/>
      <c r="B401" s="2">
        <v>5521</v>
      </c>
      <c r="C401" s="169" t="s">
        <v>28</v>
      </c>
      <c r="D401" s="7"/>
      <c r="E401" s="7"/>
      <c r="F401" s="7">
        <f t="shared" si="311"/>
        <v>0</v>
      </c>
      <c r="G401" s="7">
        <v>1500</v>
      </c>
      <c r="H401" s="7"/>
      <c r="I401" s="7">
        <f t="shared" ref="I401" si="314">SUM(G401:H401)</f>
        <v>1500</v>
      </c>
      <c r="J401" s="7">
        <f t="shared" ref="J401" si="315">I401+F401</f>
        <v>1500</v>
      </c>
    </row>
    <row r="402" spans="1:10">
      <c r="A402" s="22"/>
      <c r="B402" s="2">
        <v>5524</v>
      </c>
      <c r="C402" s="169" t="s">
        <v>31</v>
      </c>
      <c r="D402" s="7"/>
      <c r="E402" s="7"/>
      <c r="F402" s="7">
        <f t="shared" si="311"/>
        <v>0</v>
      </c>
      <c r="G402" s="7">
        <v>49843</v>
      </c>
      <c r="H402" s="7">
        <v>91564</v>
      </c>
      <c r="I402" s="7">
        <f t="shared" si="312"/>
        <v>141407</v>
      </c>
      <c r="J402" s="7">
        <f t="shared" si="313"/>
        <v>141407</v>
      </c>
    </row>
    <row r="403" spans="1:10" ht="26.25">
      <c r="A403" s="22"/>
      <c r="B403" s="2">
        <v>5525</v>
      </c>
      <c r="C403" s="24" t="s">
        <v>48</v>
      </c>
      <c r="D403" s="7"/>
      <c r="E403" s="7"/>
      <c r="F403" s="7">
        <f t="shared" si="311"/>
        <v>0</v>
      </c>
      <c r="G403" s="7">
        <v>500</v>
      </c>
      <c r="H403" s="7"/>
      <c r="I403" s="7">
        <f t="shared" si="312"/>
        <v>500</v>
      </c>
      <c r="J403" s="7">
        <f t="shared" si="313"/>
        <v>500</v>
      </c>
    </row>
    <row r="404" spans="1:10" s="261" customFormat="1">
      <c r="A404" s="22"/>
      <c r="B404" s="23">
        <v>4</v>
      </c>
      <c r="C404" s="169" t="s">
        <v>509</v>
      </c>
      <c r="D404" s="7">
        <f>SUM(D405:D405)</f>
        <v>0</v>
      </c>
      <c r="E404" s="7">
        <f t="shared" ref="E404:H404" si="316">SUM(E405:E405)</f>
        <v>0</v>
      </c>
      <c r="F404" s="7">
        <f t="shared" si="311"/>
        <v>0</v>
      </c>
      <c r="G404" s="7">
        <f t="shared" si="316"/>
        <v>0</v>
      </c>
      <c r="H404" s="7">
        <f t="shared" si="316"/>
        <v>118840</v>
      </c>
      <c r="I404" s="7">
        <f t="shared" ref="I404:I405" si="317">SUM(G404:H404)</f>
        <v>118840</v>
      </c>
      <c r="J404" s="7">
        <f t="shared" ref="J404:J405" si="318">I404+F404</f>
        <v>118840</v>
      </c>
    </row>
    <row r="405" spans="1:10" s="261" customFormat="1">
      <c r="A405" s="22"/>
      <c r="B405" s="2">
        <v>4134</v>
      </c>
      <c r="C405" s="169" t="s">
        <v>41</v>
      </c>
      <c r="D405" s="7"/>
      <c r="E405" s="7"/>
      <c r="F405" s="7">
        <f t="shared" si="311"/>
        <v>0</v>
      </c>
      <c r="G405" s="7"/>
      <c r="H405" s="7">
        <v>118840</v>
      </c>
      <c r="I405" s="7">
        <f t="shared" si="317"/>
        <v>118840</v>
      </c>
      <c r="J405" s="7">
        <f t="shared" si="318"/>
        <v>118840</v>
      </c>
    </row>
    <row r="406" spans="1:10">
      <c r="A406" s="21" t="s">
        <v>94</v>
      </c>
      <c r="B406" s="21"/>
      <c r="C406" s="168" t="s">
        <v>201</v>
      </c>
      <c r="D406" s="7">
        <f>SUM(D407,D410)</f>
        <v>335247</v>
      </c>
      <c r="E406" s="7">
        <f t="shared" ref="E406:H406" si="319">SUM(E407,E410)</f>
        <v>1150526</v>
      </c>
      <c r="F406" s="7">
        <f t="shared" si="319"/>
        <v>2530407</v>
      </c>
      <c r="G406" s="7">
        <f t="shared" si="319"/>
        <v>276601</v>
      </c>
      <c r="H406" s="7">
        <f t="shared" si="319"/>
        <v>0</v>
      </c>
      <c r="I406" s="7">
        <f t="shared" si="312"/>
        <v>276601</v>
      </c>
      <c r="J406" s="7">
        <f t="shared" si="313"/>
        <v>2807008</v>
      </c>
    </row>
    <row r="407" spans="1:10">
      <c r="A407" s="22"/>
      <c r="B407" s="23">
        <v>50</v>
      </c>
      <c r="C407" s="169" t="s">
        <v>3</v>
      </c>
      <c r="D407" s="7">
        <f>SUM(D408:D409)</f>
        <v>8162</v>
      </c>
      <c r="E407" s="7">
        <f t="shared" ref="E407:H407" si="320">SUM(E408:E409)</f>
        <v>0</v>
      </c>
      <c r="F407" s="7">
        <f t="shared" si="320"/>
        <v>8162</v>
      </c>
      <c r="G407" s="7">
        <f t="shared" si="320"/>
        <v>71794</v>
      </c>
      <c r="H407" s="7">
        <f t="shared" si="320"/>
        <v>0</v>
      </c>
      <c r="I407" s="7">
        <f t="shared" si="312"/>
        <v>71794</v>
      </c>
      <c r="J407" s="7">
        <f t="shared" si="313"/>
        <v>79956</v>
      </c>
    </row>
    <row r="408" spans="1:10">
      <c r="A408" s="22"/>
      <c r="B408" s="2">
        <v>5002</v>
      </c>
      <c r="C408" s="169" t="s">
        <v>13</v>
      </c>
      <c r="D408" s="7">
        <v>6100</v>
      </c>
      <c r="E408" s="7"/>
      <c r="F408" s="7">
        <f t="shared" si="311"/>
        <v>6100</v>
      </c>
      <c r="G408" s="7">
        <v>53658</v>
      </c>
      <c r="H408" s="7"/>
      <c r="I408" s="7">
        <f t="shared" si="312"/>
        <v>53658</v>
      </c>
      <c r="J408" s="7">
        <f t="shared" si="313"/>
        <v>59758</v>
      </c>
    </row>
    <row r="409" spans="1:10">
      <c r="A409" s="22"/>
      <c r="B409" s="2">
        <v>506</v>
      </c>
      <c r="C409" s="169" t="s">
        <v>17</v>
      </c>
      <c r="D409" s="7">
        <v>2062</v>
      </c>
      <c r="E409" s="7"/>
      <c r="F409" s="7">
        <f t="shared" si="311"/>
        <v>2062</v>
      </c>
      <c r="G409" s="7">
        <v>18136</v>
      </c>
      <c r="H409" s="7"/>
      <c r="I409" s="7">
        <f t="shared" si="312"/>
        <v>18136</v>
      </c>
      <c r="J409" s="7">
        <f t="shared" si="313"/>
        <v>20198</v>
      </c>
    </row>
    <row r="410" spans="1:10">
      <c r="A410" s="22"/>
      <c r="B410" s="23">
        <v>55</v>
      </c>
      <c r="C410" s="169" t="s">
        <v>4</v>
      </c>
      <c r="D410" s="7">
        <f>SUM(D411:D420)</f>
        <v>327085</v>
      </c>
      <c r="E410" s="7">
        <f t="shared" ref="E410:H410" si="321">SUM(E411:E420)</f>
        <v>1150526</v>
      </c>
      <c r="F410" s="7">
        <f t="shared" si="321"/>
        <v>2522245</v>
      </c>
      <c r="G410" s="7">
        <f t="shared" si="321"/>
        <v>204807</v>
      </c>
      <c r="H410" s="7">
        <f t="shared" si="321"/>
        <v>0</v>
      </c>
      <c r="I410" s="7">
        <f t="shared" si="312"/>
        <v>204807</v>
      </c>
      <c r="J410" s="7">
        <f t="shared" si="313"/>
        <v>2727052</v>
      </c>
    </row>
    <row r="411" spans="1:10" s="261" customFormat="1">
      <c r="A411" s="22"/>
      <c r="B411" s="2">
        <v>5500</v>
      </c>
      <c r="C411" s="169" t="s">
        <v>18</v>
      </c>
      <c r="D411" s="7"/>
      <c r="E411" s="7"/>
      <c r="F411" s="7">
        <f t="shared" ref="F411:F417" si="322">SUM(F421:F421)</f>
        <v>590604</v>
      </c>
      <c r="G411" s="7">
        <v>1004</v>
      </c>
      <c r="H411" s="7"/>
      <c r="I411" s="7">
        <f t="shared" ref="I411:I412" si="323">SUM(G411:H411)</f>
        <v>1004</v>
      </c>
      <c r="J411" s="7">
        <f t="shared" ref="J411:J412" si="324">I411+F411</f>
        <v>591608</v>
      </c>
    </row>
    <row r="412" spans="1:10" s="261" customFormat="1">
      <c r="A412" s="22"/>
      <c r="B412" s="2">
        <v>5503</v>
      </c>
      <c r="C412" s="169" t="s">
        <v>20</v>
      </c>
      <c r="D412" s="7"/>
      <c r="E412" s="7"/>
      <c r="F412" s="7">
        <f t="shared" si="322"/>
        <v>227015</v>
      </c>
      <c r="G412" s="7">
        <v>700</v>
      </c>
      <c r="H412" s="7"/>
      <c r="I412" s="7">
        <f t="shared" si="323"/>
        <v>700</v>
      </c>
      <c r="J412" s="7">
        <f t="shared" si="324"/>
        <v>227715</v>
      </c>
    </row>
    <row r="413" spans="1:10" s="261" customFormat="1">
      <c r="A413" s="22"/>
      <c r="B413" s="2">
        <v>5511</v>
      </c>
      <c r="C413" s="169" t="s">
        <v>22</v>
      </c>
      <c r="D413" s="7"/>
      <c r="E413" s="7"/>
      <c r="F413" s="7">
        <f t="shared" si="322"/>
        <v>0</v>
      </c>
      <c r="G413" s="7">
        <v>21100</v>
      </c>
      <c r="H413" s="7"/>
      <c r="I413" s="7">
        <f t="shared" ref="I413" si="325">SUM(G413:H413)</f>
        <v>21100</v>
      </c>
      <c r="J413" s="7">
        <f t="shared" ref="J413" si="326">I413+F413</f>
        <v>21100</v>
      </c>
    </row>
    <row r="414" spans="1:10" s="261" customFormat="1">
      <c r="A414" s="22"/>
      <c r="B414" s="2">
        <v>5513</v>
      </c>
      <c r="C414" s="169" t="s">
        <v>24</v>
      </c>
      <c r="D414" s="7"/>
      <c r="E414" s="7"/>
      <c r="F414" s="7">
        <f t="shared" si="322"/>
        <v>165540</v>
      </c>
      <c r="G414" s="7">
        <v>800</v>
      </c>
      <c r="H414" s="7"/>
      <c r="I414" s="7">
        <f t="shared" ref="I414" si="327">SUM(G414:H414)</f>
        <v>800</v>
      </c>
      <c r="J414" s="7">
        <f t="shared" ref="J414" si="328">I414+F414</f>
        <v>166340</v>
      </c>
    </row>
    <row r="415" spans="1:10" s="261" customFormat="1">
      <c r="A415" s="22"/>
      <c r="B415" s="2">
        <v>5514</v>
      </c>
      <c r="C415" s="169" t="s">
        <v>25</v>
      </c>
      <c r="D415" s="7"/>
      <c r="E415" s="7"/>
      <c r="F415" s="7">
        <f t="shared" si="322"/>
        <v>0</v>
      </c>
      <c r="G415" s="7">
        <v>330</v>
      </c>
      <c r="H415" s="7"/>
      <c r="I415" s="7">
        <f t="shared" ref="I415:I417" si="329">SUM(G415:H415)</f>
        <v>330</v>
      </c>
      <c r="J415" s="7">
        <f t="shared" ref="J415:J417" si="330">I415+F415</f>
        <v>330</v>
      </c>
    </row>
    <row r="416" spans="1:10" s="261" customFormat="1">
      <c r="A416" s="22"/>
      <c r="B416" s="2">
        <v>5515</v>
      </c>
      <c r="C416" s="169" t="s">
        <v>26</v>
      </c>
      <c r="D416" s="7"/>
      <c r="E416" s="7"/>
      <c r="F416" s="7">
        <f t="shared" si="322"/>
        <v>5500</v>
      </c>
      <c r="G416" s="7">
        <v>4873</v>
      </c>
      <c r="H416" s="7"/>
      <c r="I416" s="7">
        <f t="shared" si="329"/>
        <v>4873</v>
      </c>
      <c r="J416" s="7">
        <f t="shared" si="330"/>
        <v>10373</v>
      </c>
    </row>
    <row r="417" spans="1:10" s="261" customFormat="1">
      <c r="A417" s="22"/>
      <c r="B417" s="2">
        <v>5516</v>
      </c>
      <c r="C417" s="169" t="s">
        <v>27</v>
      </c>
      <c r="D417" s="7"/>
      <c r="E417" s="7"/>
      <c r="F417" s="7">
        <f t="shared" si="322"/>
        <v>55975</v>
      </c>
      <c r="G417" s="7">
        <v>1000</v>
      </c>
      <c r="H417" s="7"/>
      <c r="I417" s="7">
        <f t="shared" si="329"/>
        <v>1000</v>
      </c>
      <c r="J417" s="7">
        <f t="shared" si="330"/>
        <v>56975</v>
      </c>
    </row>
    <row r="418" spans="1:10" s="261" customFormat="1">
      <c r="A418" s="22"/>
      <c r="B418" s="2">
        <v>5521</v>
      </c>
      <c r="C418" s="169" t="s">
        <v>28</v>
      </c>
      <c r="D418" s="7">
        <v>327085</v>
      </c>
      <c r="E418" s="7">
        <v>1150526</v>
      </c>
      <c r="F418" s="7">
        <f t="shared" ref="F418:F420" si="331">SUM(D418:E418)</f>
        <v>1477611</v>
      </c>
      <c r="G418" s="7">
        <v>173900</v>
      </c>
      <c r="H418" s="7"/>
      <c r="I418" s="7">
        <f t="shared" ref="I418:I419" si="332">SUM(G418:H418)</f>
        <v>173900</v>
      </c>
      <c r="J418" s="7">
        <f t="shared" ref="J418:J419" si="333">I418+F418</f>
        <v>1651511</v>
      </c>
    </row>
    <row r="419" spans="1:10" s="261" customFormat="1" ht="26.25">
      <c r="A419" s="22"/>
      <c r="B419" s="2">
        <v>5525</v>
      </c>
      <c r="C419" s="24" t="s">
        <v>48</v>
      </c>
      <c r="D419" s="7"/>
      <c r="E419" s="7"/>
      <c r="F419" s="7">
        <f t="shared" si="331"/>
        <v>0</v>
      </c>
      <c r="G419" s="7">
        <v>1000</v>
      </c>
      <c r="H419" s="7"/>
      <c r="I419" s="7">
        <f t="shared" si="332"/>
        <v>1000</v>
      </c>
      <c r="J419" s="7">
        <f t="shared" si="333"/>
        <v>1000</v>
      </c>
    </row>
    <row r="420" spans="1:10">
      <c r="A420" s="22"/>
      <c r="B420" s="2">
        <v>5532</v>
      </c>
      <c r="C420" s="169" t="s">
        <v>33</v>
      </c>
      <c r="D420" s="7"/>
      <c r="E420" s="7"/>
      <c r="F420" s="7">
        <f t="shared" si="331"/>
        <v>0</v>
      </c>
      <c r="G420" s="7">
        <v>100</v>
      </c>
      <c r="H420" s="7"/>
      <c r="I420" s="7">
        <f t="shared" ref="I420:I435" si="334">SUM(G420:H420)</f>
        <v>100</v>
      </c>
      <c r="J420" s="7">
        <f t="shared" ref="J420:J435" si="335">I420+F420</f>
        <v>100</v>
      </c>
    </row>
    <row r="421" spans="1:10">
      <c r="A421" s="21" t="s">
        <v>202</v>
      </c>
      <c r="B421" s="21"/>
      <c r="C421" s="168" t="s">
        <v>203</v>
      </c>
      <c r="D421" s="7">
        <f>SUM(D422,D428,D439)</f>
        <v>468152</v>
      </c>
      <c r="E421" s="7">
        <f t="shared" ref="E421:H421" si="336">SUM(E422,E428,E439)</f>
        <v>122452</v>
      </c>
      <c r="F421" s="7">
        <f t="shared" si="336"/>
        <v>590604</v>
      </c>
      <c r="G421" s="7">
        <f t="shared" si="336"/>
        <v>0</v>
      </c>
      <c r="H421" s="7">
        <f t="shared" si="336"/>
        <v>462004</v>
      </c>
      <c r="I421" s="7">
        <f t="shared" si="334"/>
        <v>462004</v>
      </c>
      <c r="J421" s="7">
        <f t="shared" si="335"/>
        <v>1052608</v>
      </c>
    </row>
    <row r="422" spans="1:10">
      <c r="A422" s="30"/>
      <c r="B422" s="23">
        <v>50</v>
      </c>
      <c r="C422" s="169" t="s">
        <v>3</v>
      </c>
      <c r="D422" s="7">
        <f>SUM(D423:D427)</f>
        <v>211739</v>
      </c>
      <c r="E422" s="7">
        <f t="shared" ref="E422:H422" si="337">SUM(E423:E427)</f>
        <v>15276</v>
      </c>
      <c r="F422" s="7">
        <f t="shared" si="337"/>
        <v>227015</v>
      </c>
      <c r="G422" s="7">
        <f t="shared" si="337"/>
        <v>0</v>
      </c>
      <c r="H422" s="7">
        <f t="shared" si="337"/>
        <v>110004</v>
      </c>
      <c r="I422" s="7">
        <f t="shared" si="334"/>
        <v>110004</v>
      </c>
      <c r="J422" s="7">
        <f t="shared" si="335"/>
        <v>337019</v>
      </c>
    </row>
    <row r="423" spans="1:10">
      <c r="A423" s="30"/>
      <c r="B423" s="2">
        <v>5001</v>
      </c>
      <c r="C423" s="169" t="s">
        <v>12</v>
      </c>
      <c r="D423" s="7"/>
      <c r="E423" s="7"/>
      <c r="F423" s="7">
        <f t="shared" ref="F423:F433" si="338">SUM(D423:E423)</f>
        <v>0</v>
      </c>
      <c r="G423" s="7"/>
      <c r="H423" s="7">
        <v>7462</v>
      </c>
      <c r="I423" s="7">
        <f t="shared" si="334"/>
        <v>7462</v>
      </c>
      <c r="J423" s="7">
        <f t="shared" si="335"/>
        <v>7462</v>
      </c>
    </row>
    <row r="424" spans="1:10" s="261" customFormat="1">
      <c r="A424" s="30"/>
      <c r="B424" s="2">
        <v>5002</v>
      </c>
      <c r="C424" s="169" t="s">
        <v>13</v>
      </c>
      <c r="D424" s="7">
        <v>154140</v>
      </c>
      <c r="E424" s="7">
        <v>11400</v>
      </c>
      <c r="F424" s="7">
        <f t="shared" ref="F424" si="339">SUM(D424:E424)</f>
        <v>165540</v>
      </c>
      <c r="G424" s="7"/>
      <c r="H424" s="7">
        <v>14930</v>
      </c>
      <c r="I424" s="7">
        <f t="shared" ref="I424" si="340">SUM(G424:H424)</f>
        <v>14930</v>
      </c>
      <c r="J424" s="7">
        <f t="shared" ref="J424" si="341">I424+F424</f>
        <v>180470</v>
      </c>
    </row>
    <row r="425" spans="1:10" s="261" customFormat="1">
      <c r="A425" s="30"/>
      <c r="B425" s="2">
        <v>5005</v>
      </c>
      <c r="C425" s="169" t="s">
        <v>14</v>
      </c>
      <c r="D425" s="7"/>
      <c r="E425" s="7"/>
      <c r="F425" s="7">
        <f t="shared" si="338"/>
        <v>0</v>
      </c>
      <c r="G425" s="7"/>
      <c r="H425" s="7">
        <v>59700</v>
      </c>
      <c r="I425" s="7">
        <f t="shared" ref="I425" si="342">SUM(G425:H425)</f>
        <v>59700</v>
      </c>
      <c r="J425" s="7">
        <f t="shared" ref="J425" si="343">I425+F425</f>
        <v>59700</v>
      </c>
    </row>
    <row r="426" spans="1:10" s="261" customFormat="1">
      <c r="A426" s="30"/>
      <c r="B426" s="2">
        <v>505</v>
      </c>
      <c r="C426" s="169" t="s">
        <v>16</v>
      </c>
      <c r="D426" s="7">
        <v>5500</v>
      </c>
      <c r="E426" s="7"/>
      <c r="F426" s="7">
        <f t="shared" ref="F426" si="344">SUM(D426:E426)</f>
        <v>5500</v>
      </c>
      <c r="G426" s="7"/>
      <c r="H426" s="7"/>
      <c r="I426" s="7">
        <f t="shared" ref="I426" si="345">SUM(G426:H426)</f>
        <v>0</v>
      </c>
      <c r="J426" s="7">
        <f t="shared" ref="J426" si="346">I426+F426</f>
        <v>5500</v>
      </c>
    </row>
    <row r="427" spans="1:10">
      <c r="A427" s="30"/>
      <c r="B427" s="2">
        <v>506</v>
      </c>
      <c r="C427" s="169" t="s">
        <v>17</v>
      </c>
      <c r="D427" s="7">
        <v>52099</v>
      </c>
      <c r="E427" s="7">
        <v>3876</v>
      </c>
      <c r="F427" s="7">
        <f t="shared" si="338"/>
        <v>55975</v>
      </c>
      <c r="G427" s="7"/>
      <c r="H427" s="7">
        <v>27912</v>
      </c>
      <c r="I427" s="7">
        <f t="shared" si="334"/>
        <v>27912</v>
      </c>
      <c r="J427" s="7">
        <f t="shared" si="335"/>
        <v>83887</v>
      </c>
    </row>
    <row r="428" spans="1:10">
      <c r="A428" s="30"/>
      <c r="B428" s="23">
        <v>55</v>
      </c>
      <c r="C428" s="169" t="s">
        <v>4</v>
      </c>
      <c r="D428" s="7">
        <f>SUM(D429:D438)</f>
        <v>72413</v>
      </c>
      <c r="E428" s="7">
        <f t="shared" ref="E428:H428" si="347">SUM(E429:E438)</f>
        <v>107176</v>
      </c>
      <c r="F428" s="7">
        <f t="shared" si="347"/>
        <v>179589</v>
      </c>
      <c r="G428" s="7">
        <f t="shared" si="347"/>
        <v>0</v>
      </c>
      <c r="H428" s="7">
        <f t="shared" si="347"/>
        <v>352000</v>
      </c>
      <c r="I428" s="7">
        <f t="shared" si="334"/>
        <v>352000</v>
      </c>
      <c r="J428" s="7">
        <f t="shared" si="335"/>
        <v>531589</v>
      </c>
    </row>
    <row r="429" spans="1:10">
      <c r="A429" s="30"/>
      <c r="B429" s="2">
        <v>5500</v>
      </c>
      <c r="C429" s="169" t="s">
        <v>18</v>
      </c>
      <c r="D429" s="7">
        <v>4170</v>
      </c>
      <c r="E429" s="7"/>
      <c r="F429" s="7">
        <f t="shared" si="338"/>
        <v>4170</v>
      </c>
      <c r="G429" s="7"/>
      <c r="H429" s="7">
        <v>25000</v>
      </c>
      <c r="I429" s="7">
        <f t="shared" si="334"/>
        <v>25000</v>
      </c>
      <c r="J429" s="7">
        <f t="shared" si="335"/>
        <v>29170</v>
      </c>
    </row>
    <row r="430" spans="1:10">
      <c r="A430" s="30"/>
      <c r="B430" s="2">
        <v>5503</v>
      </c>
      <c r="C430" s="169" t="s">
        <v>20</v>
      </c>
      <c r="D430" s="7">
        <v>600</v>
      </c>
      <c r="E430" s="7"/>
      <c r="F430" s="7">
        <f t="shared" si="338"/>
        <v>600</v>
      </c>
      <c r="G430" s="7"/>
      <c r="H430" s="7">
        <v>1000</v>
      </c>
      <c r="I430" s="7">
        <f t="shared" si="334"/>
        <v>1000</v>
      </c>
      <c r="J430" s="7">
        <f t="shared" si="335"/>
        <v>1600</v>
      </c>
    </row>
    <row r="431" spans="1:10">
      <c r="A431" s="30"/>
      <c r="B431" s="2">
        <v>5504</v>
      </c>
      <c r="C431" s="169" t="s">
        <v>21</v>
      </c>
      <c r="D431" s="7">
        <v>4700</v>
      </c>
      <c r="E431" s="7"/>
      <c r="F431" s="7">
        <f t="shared" si="338"/>
        <v>4700</v>
      </c>
      <c r="G431" s="7"/>
      <c r="H431" s="7"/>
      <c r="I431" s="7">
        <f t="shared" si="334"/>
        <v>0</v>
      </c>
      <c r="J431" s="7">
        <f t="shared" si="335"/>
        <v>4700</v>
      </c>
    </row>
    <row r="432" spans="1:10">
      <c r="A432" s="30"/>
      <c r="B432" s="2">
        <v>5511</v>
      </c>
      <c r="C432" s="169" t="s">
        <v>22</v>
      </c>
      <c r="D432" s="7">
        <v>20125</v>
      </c>
      <c r="E432" s="7"/>
      <c r="F432" s="7">
        <f t="shared" si="338"/>
        <v>20125</v>
      </c>
      <c r="G432" s="7"/>
      <c r="H432" s="7"/>
      <c r="I432" s="7">
        <f t="shared" si="334"/>
        <v>0</v>
      </c>
      <c r="J432" s="7">
        <f t="shared" si="335"/>
        <v>20125</v>
      </c>
    </row>
    <row r="433" spans="1:10">
      <c r="A433" s="30"/>
      <c r="B433" s="2">
        <v>5513</v>
      </c>
      <c r="C433" s="169" t="s">
        <v>24</v>
      </c>
      <c r="D433" s="7">
        <v>768</v>
      </c>
      <c r="E433" s="7"/>
      <c r="F433" s="7">
        <f t="shared" si="338"/>
        <v>768</v>
      </c>
      <c r="G433" s="7"/>
      <c r="H433" s="7">
        <v>1000</v>
      </c>
      <c r="I433" s="7">
        <f t="shared" si="334"/>
        <v>1000</v>
      </c>
      <c r="J433" s="7">
        <f t="shared" si="335"/>
        <v>1768</v>
      </c>
    </row>
    <row r="434" spans="1:10">
      <c r="A434" s="30"/>
      <c r="B434" s="2">
        <v>5514</v>
      </c>
      <c r="C434" s="169" t="s">
        <v>25</v>
      </c>
      <c r="D434" s="7">
        <v>15350</v>
      </c>
      <c r="E434" s="7"/>
      <c r="F434" s="7">
        <f t="shared" ref="F434:F438" si="348">SUM(D434:E434)</f>
        <v>15350</v>
      </c>
      <c r="G434" s="7"/>
      <c r="H434" s="7">
        <v>30000</v>
      </c>
      <c r="I434" s="7">
        <f t="shared" si="334"/>
        <v>30000</v>
      </c>
      <c r="J434" s="7">
        <f t="shared" si="335"/>
        <v>45350</v>
      </c>
    </row>
    <row r="435" spans="1:10">
      <c r="A435" s="30"/>
      <c r="B435" s="2">
        <v>5515</v>
      </c>
      <c r="C435" s="169" t="s">
        <v>26</v>
      </c>
      <c r="D435" s="7">
        <v>500</v>
      </c>
      <c r="E435" s="7"/>
      <c r="F435" s="7">
        <f t="shared" si="348"/>
        <v>500</v>
      </c>
      <c r="G435" s="7"/>
      <c r="H435" s="7"/>
      <c r="I435" s="7">
        <f t="shared" si="334"/>
        <v>0</v>
      </c>
      <c r="J435" s="7">
        <f t="shared" si="335"/>
        <v>500</v>
      </c>
    </row>
    <row r="436" spans="1:10">
      <c r="A436" s="30"/>
      <c r="B436" s="2">
        <v>5522</v>
      </c>
      <c r="C436" s="169" t="s">
        <v>29</v>
      </c>
      <c r="D436" s="7">
        <v>350</v>
      </c>
      <c r="E436" s="7"/>
      <c r="F436" s="7">
        <f t="shared" si="348"/>
        <v>350</v>
      </c>
      <c r="G436" s="7"/>
      <c r="H436" s="7"/>
      <c r="I436" s="7">
        <f t="shared" ref="I436:I438" si="349">SUM(G436:H436)</f>
        <v>0</v>
      </c>
      <c r="J436" s="7">
        <f t="shared" ref="J436:J438" si="350">I436+F436</f>
        <v>350</v>
      </c>
    </row>
    <row r="437" spans="1:10">
      <c r="A437" s="30"/>
      <c r="B437" s="2">
        <v>5524</v>
      </c>
      <c r="C437" s="169" t="s">
        <v>31</v>
      </c>
      <c r="D437" s="7">
        <v>1400</v>
      </c>
      <c r="E437" s="7">
        <v>21078</v>
      </c>
      <c r="F437" s="7">
        <f t="shared" si="348"/>
        <v>22478</v>
      </c>
      <c r="G437" s="7"/>
      <c r="H437" s="7"/>
      <c r="I437" s="7">
        <f t="shared" si="349"/>
        <v>0</v>
      </c>
      <c r="J437" s="7">
        <f t="shared" si="350"/>
        <v>22478</v>
      </c>
    </row>
    <row r="438" spans="1:10" ht="26.25">
      <c r="A438" s="30"/>
      <c r="B438" s="2">
        <v>5525</v>
      </c>
      <c r="C438" s="24" t="s">
        <v>48</v>
      </c>
      <c r="D438" s="7">
        <v>24450</v>
      </c>
      <c r="E438" s="7">
        <v>86098</v>
      </c>
      <c r="F438" s="7">
        <f t="shared" si="348"/>
        <v>110548</v>
      </c>
      <c r="G438" s="7"/>
      <c r="H438" s="7">
        <v>295000</v>
      </c>
      <c r="I438" s="7">
        <f t="shared" si="349"/>
        <v>295000</v>
      </c>
      <c r="J438" s="7">
        <f t="shared" si="350"/>
        <v>405548</v>
      </c>
    </row>
    <row r="439" spans="1:10" s="261" customFormat="1">
      <c r="A439" s="30"/>
      <c r="B439" s="10">
        <v>4</v>
      </c>
      <c r="C439" s="173" t="s">
        <v>509</v>
      </c>
      <c r="D439" s="7">
        <f>SUM(D440)</f>
        <v>184000</v>
      </c>
      <c r="E439" s="7">
        <f t="shared" ref="E439:H439" si="351">SUM(E440)</f>
        <v>0</v>
      </c>
      <c r="F439" s="7">
        <f t="shared" si="351"/>
        <v>184000</v>
      </c>
      <c r="G439" s="7">
        <f t="shared" si="351"/>
        <v>0</v>
      </c>
      <c r="H439" s="7">
        <f t="shared" si="351"/>
        <v>0</v>
      </c>
      <c r="I439" s="7">
        <f t="shared" ref="I439:I445" si="352">SUM(G439:H439)</f>
        <v>0</v>
      </c>
      <c r="J439" s="7">
        <f t="shared" ref="J439:J445" si="353">I439+F439</f>
        <v>184000</v>
      </c>
    </row>
    <row r="440" spans="1:10" s="261" customFormat="1">
      <c r="A440" s="30"/>
      <c r="B440" s="9">
        <v>4134</v>
      </c>
      <c r="C440" s="173" t="s">
        <v>41</v>
      </c>
      <c r="D440" s="7">
        <v>184000</v>
      </c>
      <c r="E440" s="7"/>
      <c r="F440" s="7">
        <f t="shared" ref="F440" si="354">SUM(D440:E440)</f>
        <v>184000</v>
      </c>
      <c r="G440" s="7"/>
      <c r="H440" s="7"/>
      <c r="I440" s="7">
        <f t="shared" si="352"/>
        <v>0</v>
      </c>
      <c r="J440" s="7">
        <f t="shared" si="353"/>
        <v>184000</v>
      </c>
    </row>
    <row r="441" spans="1:10" s="261" customFormat="1">
      <c r="A441" s="21" t="s">
        <v>95</v>
      </c>
      <c r="B441" s="21"/>
      <c r="C441" s="168" t="s">
        <v>203</v>
      </c>
      <c r="D441" s="7">
        <f>SUM(D442)</f>
        <v>25000</v>
      </c>
      <c r="E441" s="7">
        <f t="shared" ref="E441:I441" si="355">SUM(E442)</f>
        <v>0</v>
      </c>
      <c r="F441" s="7">
        <f t="shared" si="355"/>
        <v>25000</v>
      </c>
      <c r="G441" s="7">
        <f t="shared" si="355"/>
        <v>0</v>
      </c>
      <c r="H441" s="7">
        <f t="shared" si="355"/>
        <v>0</v>
      </c>
      <c r="I441" s="7">
        <f t="shared" si="355"/>
        <v>0</v>
      </c>
      <c r="J441" s="7">
        <f t="shared" si="353"/>
        <v>25000</v>
      </c>
    </row>
    <row r="442" spans="1:10" s="261" customFormat="1">
      <c r="A442" s="30"/>
      <c r="B442" s="23">
        <v>55</v>
      </c>
      <c r="C442" s="169" t="s">
        <v>4</v>
      </c>
      <c r="D442" s="7">
        <f>SUM(D443:D445)</f>
        <v>25000</v>
      </c>
      <c r="E442" s="7">
        <f t="shared" ref="E442:I442" si="356">SUM(E443:E445)</f>
        <v>0</v>
      </c>
      <c r="F442" s="7">
        <f t="shared" si="356"/>
        <v>25000</v>
      </c>
      <c r="G442" s="7">
        <f t="shared" si="356"/>
        <v>0</v>
      </c>
      <c r="H442" s="7">
        <f t="shared" si="356"/>
        <v>0</v>
      </c>
      <c r="I442" s="7">
        <f t="shared" si="356"/>
        <v>0</v>
      </c>
      <c r="J442" s="7">
        <f t="shared" si="353"/>
        <v>25000</v>
      </c>
    </row>
    <row r="443" spans="1:10" s="261" customFormat="1">
      <c r="A443" s="30"/>
      <c r="B443" s="2">
        <v>5504</v>
      </c>
      <c r="C443" s="169" t="s">
        <v>21</v>
      </c>
      <c r="D443" s="7">
        <v>2000</v>
      </c>
      <c r="E443" s="7"/>
      <c r="F443" s="7">
        <f t="shared" ref="F443:F445" si="357">SUM(D443:E443)</f>
        <v>2000</v>
      </c>
      <c r="G443" s="7"/>
      <c r="H443" s="7"/>
      <c r="I443" s="7"/>
      <c r="J443" s="7">
        <f t="shared" si="353"/>
        <v>2000</v>
      </c>
    </row>
    <row r="444" spans="1:10" s="261" customFormat="1">
      <c r="A444" s="30"/>
      <c r="B444" s="2">
        <v>5514</v>
      </c>
      <c r="C444" s="169" t="s">
        <v>25</v>
      </c>
      <c r="D444" s="7">
        <v>3000</v>
      </c>
      <c r="E444" s="7"/>
      <c r="F444" s="7">
        <f t="shared" si="357"/>
        <v>3000</v>
      </c>
      <c r="G444" s="7"/>
      <c r="H444" s="7"/>
      <c r="I444" s="7"/>
      <c r="J444" s="7">
        <f t="shared" si="353"/>
        <v>3000</v>
      </c>
    </row>
    <row r="445" spans="1:10" s="261" customFormat="1" ht="26.25">
      <c r="A445" s="30"/>
      <c r="B445" s="2">
        <v>5525</v>
      </c>
      <c r="C445" s="24" t="s">
        <v>48</v>
      </c>
      <c r="D445" s="7">
        <v>20000</v>
      </c>
      <c r="E445" s="7"/>
      <c r="F445" s="7">
        <f t="shared" si="357"/>
        <v>20000</v>
      </c>
      <c r="G445" s="7"/>
      <c r="H445" s="7"/>
      <c r="I445" s="7">
        <f t="shared" si="352"/>
        <v>0</v>
      </c>
      <c r="J445" s="7">
        <f t="shared" si="353"/>
        <v>20000</v>
      </c>
    </row>
    <row r="446" spans="1:10">
      <c r="A446" s="308" t="s">
        <v>97</v>
      </c>
      <c r="B446" s="315"/>
      <c r="C446" s="316"/>
      <c r="D446" s="29">
        <f>SUM(D447,D463)</f>
        <v>8551563</v>
      </c>
      <c r="E446" s="29">
        <f t="shared" ref="E446:H446" si="358">SUM(E447,E463)</f>
        <v>96000</v>
      </c>
      <c r="F446" s="29">
        <f t="shared" si="358"/>
        <v>8647563</v>
      </c>
      <c r="G446" s="29">
        <f t="shared" si="358"/>
        <v>334357</v>
      </c>
      <c r="H446" s="29">
        <f t="shared" si="358"/>
        <v>0</v>
      </c>
      <c r="I446" s="29">
        <f t="shared" ref="I446:I462" si="359">SUM(G446:H446)</f>
        <v>334357</v>
      </c>
      <c r="J446" s="29">
        <f t="shared" ref="J446:J462" si="360">I446+F446</f>
        <v>8981920</v>
      </c>
    </row>
    <row r="447" spans="1:10">
      <c r="A447" s="14" t="s">
        <v>7</v>
      </c>
      <c r="B447" s="14"/>
      <c r="C447" s="171" t="s">
        <v>8</v>
      </c>
      <c r="D447" s="29">
        <f>SUM(D448)</f>
        <v>238864</v>
      </c>
      <c r="E447" s="29">
        <f t="shared" ref="E447:H447" si="361">SUM(E448)</f>
        <v>0</v>
      </c>
      <c r="F447" s="29">
        <f t="shared" si="361"/>
        <v>238864</v>
      </c>
      <c r="G447" s="29">
        <f t="shared" si="361"/>
        <v>0</v>
      </c>
      <c r="H447" s="29">
        <f t="shared" si="361"/>
        <v>0</v>
      </c>
      <c r="I447" s="29">
        <f t="shared" si="359"/>
        <v>0</v>
      </c>
      <c r="J447" s="29">
        <f t="shared" si="360"/>
        <v>238864</v>
      </c>
    </row>
    <row r="448" spans="1:10">
      <c r="A448" s="16" t="s">
        <v>44</v>
      </c>
      <c r="B448" s="16"/>
      <c r="C448" s="172" t="s">
        <v>45</v>
      </c>
      <c r="D448" s="7">
        <f>SUM(D449,D454)</f>
        <v>238864</v>
      </c>
      <c r="E448" s="7">
        <f t="shared" ref="E448:H448" si="362">SUM(E449,E454)</f>
        <v>0</v>
      </c>
      <c r="F448" s="7">
        <f t="shared" si="362"/>
        <v>238864</v>
      </c>
      <c r="G448" s="7">
        <f t="shared" si="362"/>
        <v>0</v>
      </c>
      <c r="H448" s="7">
        <f t="shared" si="362"/>
        <v>0</v>
      </c>
      <c r="I448" s="7">
        <f t="shared" si="359"/>
        <v>0</v>
      </c>
      <c r="J448" s="7">
        <f t="shared" si="360"/>
        <v>238864</v>
      </c>
    </row>
    <row r="449" spans="1:10">
      <c r="A449" s="19"/>
      <c r="B449" s="10">
        <v>50</v>
      </c>
      <c r="C449" s="173" t="s">
        <v>3</v>
      </c>
      <c r="D449" s="7">
        <f>SUM(D450:D453)</f>
        <v>220209</v>
      </c>
      <c r="E449" s="7">
        <f t="shared" ref="E449:H449" si="363">SUM(E450:E453)</f>
        <v>0</v>
      </c>
      <c r="F449" s="7">
        <f t="shared" si="363"/>
        <v>220209</v>
      </c>
      <c r="G449" s="7">
        <f t="shared" si="363"/>
        <v>0</v>
      </c>
      <c r="H449" s="7">
        <f t="shared" si="363"/>
        <v>0</v>
      </c>
      <c r="I449" s="7">
        <f t="shared" si="359"/>
        <v>0</v>
      </c>
      <c r="J449" s="7">
        <f t="shared" si="360"/>
        <v>220209</v>
      </c>
    </row>
    <row r="450" spans="1:10">
      <c r="A450" s="19"/>
      <c r="B450" s="9">
        <v>5001</v>
      </c>
      <c r="C450" s="173" t="s">
        <v>12</v>
      </c>
      <c r="D450" s="7">
        <v>138874</v>
      </c>
      <c r="E450" s="7"/>
      <c r="F450" s="7">
        <f t="shared" ref="F450:F462" si="364">SUM(D450:E450)</f>
        <v>138874</v>
      </c>
      <c r="G450" s="7"/>
      <c r="H450" s="7"/>
      <c r="I450" s="7">
        <f t="shared" si="359"/>
        <v>0</v>
      </c>
      <c r="J450" s="7">
        <f t="shared" si="360"/>
        <v>138874</v>
      </c>
    </row>
    <row r="451" spans="1:10">
      <c r="A451" s="19"/>
      <c r="B451" s="9">
        <v>5002</v>
      </c>
      <c r="C451" s="173" t="s">
        <v>13</v>
      </c>
      <c r="D451" s="7">
        <v>25582</v>
      </c>
      <c r="E451" s="7"/>
      <c r="F451" s="7">
        <f t="shared" si="364"/>
        <v>25582</v>
      </c>
      <c r="G451" s="7"/>
      <c r="H451" s="7"/>
      <c r="I451" s="7">
        <f t="shared" si="359"/>
        <v>0</v>
      </c>
      <c r="J451" s="7">
        <f t="shared" si="360"/>
        <v>25582</v>
      </c>
    </row>
    <row r="452" spans="1:10">
      <c r="A452" s="19"/>
      <c r="B452" s="9">
        <v>505</v>
      </c>
      <c r="C452" s="173" t="s">
        <v>16</v>
      </c>
      <c r="D452" s="7">
        <v>100</v>
      </c>
      <c r="E452" s="7"/>
      <c r="F452" s="7">
        <f t="shared" si="364"/>
        <v>100</v>
      </c>
      <c r="G452" s="7"/>
      <c r="H452" s="7"/>
      <c r="I452" s="7">
        <f t="shared" si="359"/>
        <v>0</v>
      </c>
      <c r="J452" s="7">
        <f t="shared" si="360"/>
        <v>100</v>
      </c>
    </row>
    <row r="453" spans="1:10">
      <c r="A453" s="19"/>
      <c r="B453" s="9">
        <v>506</v>
      </c>
      <c r="C453" s="173" t="s">
        <v>17</v>
      </c>
      <c r="D453" s="7">
        <v>55653</v>
      </c>
      <c r="E453" s="7"/>
      <c r="F453" s="7">
        <f t="shared" si="364"/>
        <v>55653</v>
      </c>
      <c r="G453" s="7"/>
      <c r="H453" s="7"/>
      <c r="I453" s="7">
        <f t="shared" si="359"/>
        <v>0</v>
      </c>
      <c r="J453" s="7">
        <f t="shared" si="360"/>
        <v>55653</v>
      </c>
    </row>
    <row r="454" spans="1:10">
      <c r="A454" s="19"/>
      <c r="B454" s="10">
        <v>55</v>
      </c>
      <c r="C454" s="173" t="s">
        <v>4</v>
      </c>
      <c r="D454" s="7">
        <f>SUM(D455:D462)</f>
        <v>18655</v>
      </c>
      <c r="E454" s="7">
        <f t="shared" ref="E454:H454" si="365">SUM(E455:E462)</f>
        <v>0</v>
      </c>
      <c r="F454" s="7">
        <f t="shared" si="365"/>
        <v>18655</v>
      </c>
      <c r="G454" s="7">
        <f t="shared" si="365"/>
        <v>0</v>
      </c>
      <c r="H454" s="7">
        <f t="shared" si="365"/>
        <v>0</v>
      </c>
      <c r="I454" s="7">
        <f t="shared" si="359"/>
        <v>0</v>
      </c>
      <c r="J454" s="7">
        <f t="shared" si="360"/>
        <v>18655</v>
      </c>
    </row>
    <row r="455" spans="1:10">
      <c r="A455" s="19"/>
      <c r="B455" s="9">
        <v>5500</v>
      </c>
      <c r="C455" s="173" t="s">
        <v>18</v>
      </c>
      <c r="D455" s="7">
        <v>4500</v>
      </c>
      <c r="E455" s="7"/>
      <c r="F455" s="7">
        <f t="shared" si="364"/>
        <v>4500</v>
      </c>
      <c r="G455" s="7"/>
      <c r="H455" s="7"/>
      <c r="I455" s="7">
        <f t="shared" si="359"/>
        <v>0</v>
      </c>
      <c r="J455" s="7">
        <f t="shared" si="360"/>
        <v>4500</v>
      </c>
    </row>
    <row r="456" spans="1:10">
      <c r="A456" s="19"/>
      <c r="B456" s="9">
        <v>5503</v>
      </c>
      <c r="C456" s="173" t="s">
        <v>20</v>
      </c>
      <c r="D456" s="7">
        <v>6300</v>
      </c>
      <c r="E456" s="7"/>
      <c r="F456" s="7">
        <f t="shared" si="364"/>
        <v>6300</v>
      </c>
      <c r="G456" s="7"/>
      <c r="H456" s="7"/>
      <c r="I456" s="7">
        <f t="shared" si="359"/>
        <v>0</v>
      </c>
      <c r="J456" s="7">
        <f t="shared" si="360"/>
        <v>6300</v>
      </c>
    </row>
    <row r="457" spans="1:10">
      <c r="A457" s="19"/>
      <c r="B457" s="9">
        <v>5504</v>
      </c>
      <c r="C457" s="173" t="s">
        <v>21</v>
      </c>
      <c r="D457" s="7">
        <v>1000</v>
      </c>
      <c r="E457" s="7"/>
      <c r="F457" s="7">
        <f t="shared" si="364"/>
        <v>1000</v>
      </c>
      <c r="G457" s="7"/>
      <c r="H457" s="7"/>
      <c r="I457" s="7">
        <f t="shared" si="359"/>
        <v>0</v>
      </c>
      <c r="J457" s="7">
        <f t="shared" si="360"/>
        <v>1000</v>
      </c>
    </row>
    <row r="458" spans="1:10">
      <c r="A458" s="19"/>
      <c r="B458" s="9">
        <v>5511</v>
      </c>
      <c r="C458" s="173" t="s">
        <v>22</v>
      </c>
      <c r="D458" s="7">
        <v>100</v>
      </c>
      <c r="E458" s="7"/>
      <c r="F458" s="7">
        <f t="shared" si="364"/>
        <v>100</v>
      </c>
      <c r="G458" s="7"/>
      <c r="H458" s="7"/>
      <c r="I458" s="7">
        <f t="shared" si="359"/>
        <v>0</v>
      </c>
      <c r="J458" s="7">
        <f t="shared" si="360"/>
        <v>100</v>
      </c>
    </row>
    <row r="459" spans="1:10">
      <c r="A459" s="19"/>
      <c r="B459" s="9">
        <v>5513</v>
      </c>
      <c r="C459" s="173" t="s">
        <v>24</v>
      </c>
      <c r="D459" s="7">
        <v>4688</v>
      </c>
      <c r="E459" s="7"/>
      <c r="F459" s="7">
        <f t="shared" si="364"/>
        <v>4688</v>
      </c>
      <c r="G459" s="7"/>
      <c r="H459" s="7"/>
      <c r="I459" s="7">
        <f t="shared" si="359"/>
        <v>0</v>
      </c>
      <c r="J459" s="7">
        <f t="shared" si="360"/>
        <v>4688</v>
      </c>
    </row>
    <row r="460" spans="1:10">
      <c r="A460" s="19"/>
      <c r="B460" s="9">
        <v>5514</v>
      </c>
      <c r="C460" s="173" t="s">
        <v>25</v>
      </c>
      <c r="D460" s="7">
        <v>1000</v>
      </c>
      <c r="E460" s="7"/>
      <c r="F460" s="7">
        <f t="shared" si="364"/>
        <v>1000</v>
      </c>
      <c r="G460" s="7"/>
      <c r="H460" s="7"/>
      <c r="I460" s="7">
        <f t="shared" si="359"/>
        <v>0</v>
      </c>
      <c r="J460" s="7">
        <f t="shared" si="360"/>
        <v>1000</v>
      </c>
    </row>
    <row r="461" spans="1:10">
      <c r="A461" s="19"/>
      <c r="B461" s="9">
        <v>5515</v>
      </c>
      <c r="C461" s="173" t="s">
        <v>26</v>
      </c>
      <c r="D461" s="7">
        <v>767</v>
      </c>
      <c r="E461" s="7"/>
      <c r="F461" s="7">
        <f t="shared" si="364"/>
        <v>767</v>
      </c>
      <c r="G461" s="7"/>
      <c r="H461" s="7"/>
      <c r="I461" s="7">
        <f t="shared" si="359"/>
        <v>0</v>
      </c>
      <c r="J461" s="7">
        <f t="shared" si="360"/>
        <v>767</v>
      </c>
    </row>
    <row r="462" spans="1:10">
      <c r="A462" s="19"/>
      <c r="B462" s="9">
        <v>5522</v>
      </c>
      <c r="C462" s="173" t="s">
        <v>29</v>
      </c>
      <c r="D462" s="7">
        <v>300</v>
      </c>
      <c r="E462" s="7"/>
      <c r="F462" s="7">
        <f t="shared" si="364"/>
        <v>300</v>
      </c>
      <c r="G462" s="7"/>
      <c r="H462" s="7"/>
      <c r="I462" s="7">
        <f t="shared" si="359"/>
        <v>0</v>
      </c>
      <c r="J462" s="7">
        <f t="shared" si="360"/>
        <v>300</v>
      </c>
    </row>
    <row r="463" spans="1:10">
      <c r="A463" s="14" t="s">
        <v>61</v>
      </c>
      <c r="B463" s="14"/>
      <c r="C463" s="171" t="s">
        <v>98</v>
      </c>
      <c r="D463" s="29">
        <f>SUM(D464,D467,D470,D473,D492,D509,D514,D518,D523,D542,D556,D577,D580,D585,D588,D591)</f>
        <v>8312699</v>
      </c>
      <c r="E463" s="29">
        <f>SUM(E464,E467,E470,E473,E492,E509,E514,E518,E523,E542,E556,E577,E580,E585,E588,E591)</f>
        <v>96000</v>
      </c>
      <c r="F463" s="29">
        <f>SUM(F464,F467,F470,F473,F492,F509,F514,F518,F523,F542,F556,F577,F580,F585,F588,F591)</f>
        <v>8408699</v>
      </c>
      <c r="G463" s="29">
        <f>SUM(G464,G467,G470,G473,G492,G509,G514,G518,G523,G542,G556,G577,G580,G585,G588,G591)</f>
        <v>334357</v>
      </c>
      <c r="H463" s="29">
        <f>SUM(H464,H467,H470,H473,H492,H509,H514,H518,H523,H542,H556,H577,H580,H585,H588,H591)</f>
        <v>0</v>
      </c>
      <c r="I463" s="29">
        <f t="shared" ref="I463:I464" si="366">SUM(G463:H463)</f>
        <v>334357</v>
      </c>
      <c r="J463" s="29">
        <f t="shared" ref="J463:J464" si="367">I463+F463</f>
        <v>8743056</v>
      </c>
    </row>
    <row r="464" spans="1:10">
      <c r="A464" s="15" t="s">
        <v>99</v>
      </c>
      <c r="B464" s="16"/>
      <c r="C464" s="172" t="s">
        <v>100</v>
      </c>
      <c r="D464" s="7">
        <f>SUM(D465)</f>
        <v>1280500</v>
      </c>
      <c r="E464" s="7">
        <f t="shared" ref="E464:H465" si="368">SUM(E465)</f>
        <v>0</v>
      </c>
      <c r="F464" s="7">
        <f t="shared" si="368"/>
        <v>1280500</v>
      </c>
      <c r="G464" s="7">
        <f t="shared" si="368"/>
        <v>0</v>
      </c>
      <c r="H464" s="7">
        <f t="shared" si="368"/>
        <v>0</v>
      </c>
      <c r="I464" s="7">
        <f t="shared" si="366"/>
        <v>0</v>
      </c>
      <c r="J464" s="7">
        <f t="shared" si="367"/>
        <v>1280500</v>
      </c>
    </row>
    <row r="465" spans="1:10">
      <c r="A465" s="18"/>
      <c r="B465" s="10">
        <v>4</v>
      </c>
      <c r="C465" s="173" t="s">
        <v>509</v>
      </c>
      <c r="D465" s="7">
        <f>SUM(D466)</f>
        <v>1280500</v>
      </c>
      <c r="E465" s="7">
        <f t="shared" si="368"/>
        <v>0</v>
      </c>
      <c r="F465" s="7">
        <f t="shared" si="368"/>
        <v>1280500</v>
      </c>
      <c r="G465" s="7">
        <f t="shared" si="368"/>
        <v>0</v>
      </c>
      <c r="H465" s="7">
        <f t="shared" si="368"/>
        <v>0</v>
      </c>
      <c r="I465" s="7">
        <f t="shared" ref="I465:I467" si="369">SUM(G465:H465)</f>
        <v>0</v>
      </c>
      <c r="J465" s="7">
        <f t="shared" ref="J465:J467" si="370">I465+F465</f>
        <v>1280500</v>
      </c>
    </row>
    <row r="466" spans="1:10">
      <c r="A466" s="18"/>
      <c r="B466" s="9">
        <v>4500</v>
      </c>
      <c r="C466" s="173" t="s">
        <v>546</v>
      </c>
      <c r="D466" s="7">
        <v>1280500</v>
      </c>
      <c r="E466" s="7"/>
      <c r="F466" s="7">
        <f t="shared" ref="F466" si="371">SUM(D466:E466)</f>
        <v>1280500</v>
      </c>
      <c r="G466" s="7"/>
      <c r="H466" s="7"/>
      <c r="I466" s="7">
        <f t="shared" si="369"/>
        <v>0</v>
      </c>
      <c r="J466" s="7">
        <f t="shared" si="370"/>
        <v>1280500</v>
      </c>
    </row>
    <row r="467" spans="1:10">
      <c r="A467" s="15"/>
      <c r="B467" s="16"/>
      <c r="C467" s="172" t="s">
        <v>101</v>
      </c>
      <c r="D467" s="7">
        <f>SUM(D468)</f>
        <v>457410</v>
      </c>
      <c r="E467" s="7">
        <f t="shared" ref="E467:H467" si="372">SUM(E468)</f>
        <v>0</v>
      </c>
      <c r="F467" s="7">
        <f t="shared" si="372"/>
        <v>457410</v>
      </c>
      <c r="G467" s="7">
        <f t="shared" si="372"/>
        <v>0</v>
      </c>
      <c r="H467" s="7">
        <f t="shared" si="372"/>
        <v>0</v>
      </c>
      <c r="I467" s="7">
        <f t="shared" si="369"/>
        <v>0</v>
      </c>
      <c r="J467" s="7">
        <f t="shared" si="370"/>
        <v>457410</v>
      </c>
    </row>
    <row r="468" spans="1:10">
      <c r="A468" s="18"/>
      <c r="B468" s="10">
        <v>4</v>
      </c>
      <c r="C468" s="173" t="s">
        <v>509</v>
      </c>
      <c r="D468" s="7">
        <f>SUM(D469:D469)</f>
        <v>457410</v>
      </c>
      <c r="E468" s="7">
        <f>SUM(E469:E469)</f>
        <v>0</v>
      </c>
      <c r="F468" s="7">
        <f>SUM(F469:F469)</f>
        <v>457410</v>
      </c>
      <c r="G468" s="7">
        <f>SUM(G469:G469)</f>
        <v>0</v>
      </c>
      <c r="H468" s="7">
        <f>SUM(H469:H469)</f>
        <v>0</v>
      </c>
      <c r="I468" s="7">
        <f t="shared" ref="I468:I470" si="373">SUM(G468:H468)</f>
        <v>0</v>
      </c>
      <c r="J468" s="7">
        <f t="shared" ref="J468:J470" si="374">I468+F468</f>
        <v>457410</v>
      </c>
    </row>
    <row r="469" spans="1:10">
      <c r="A469" s="18"/>
      <c r="B469" s="9">
        <v>4500</v>
      </c>
      <c r="C469" s="173" t="s">
        <v>546</v>
      </c>
      <c r="D469" s="7">
        <v>457410</v>
      </c>
      <c r="E469" s="7"/>
      <c r="F469" s="7">
        <f t="shared" ref="F469" si="375">SUM(D469:E469)</f>
        <v>457410</v>
      </c>
      <c r="G469" s="7"/>
      <c r="H469" s="7"/>
      <c r="I469" s="7">
        <f t="shared" si="373"/>
        <v>0</v>
      </c>
      <c r="J469" s="7">
        <f t="shared" si="374"/>
        <v>457410</v>
      </c>
    </row>
    <row r="470" spans="1:10">
      <c r="A470" s="15" t="s">
        <v>102</v>
      </c>
      <c r="B470" s="16"/>
      <c r="C470" s="172" t="s">
        <v>103</v>
      </c>
      <c r="D470" s="7">
        <f>SUM(D471)</f>
        <v>136900</v>
      </c>
      <c r="E470" s="7">
        <f t="shared" ref="E470:H471" si="376">SUM(E471)</f>
        <v>0</v>
      </c>
      <c r="F470" s="7">
        <f t="shared" si="376"/>
        <v>136900</v>
      </c>
      <c r="G470" s="7">
        <f t="shared" si="376"/>
        <v>0</v>
      </c>
      <c r="H470" s="7">
        <f t="shared" si="376"/>
        <v>0</v>
      </c>
      <c r="I470" s="7">
        <f t="shared" si="373"/>
        <v>0</v>
      </c>
      <c r="J470" s="7">
        <f t="shared" si="374"/>
        <v>136900</v>
      </c>
    </row>
    <row r="471" spans="1:10">
      <c r="A471" s="18"/>
      <c r="B471" s="10">
        <v>4</v>
      </c>
      <c r="C471" s="173" t="s">
        <v>509</v>
      </c>
      <c r="D471" s="7">
        <f>SUM(D472)</f>
        <v>136900</v>
      </c>
      <c r="E471" s="7">
        <f t="shared" si="376"/>
        <v>0</v>
      </c>
      <c r="F471" s="7">
        <f t="shared" si="376"/>
        <v>136900</v>
      </c>
      <c r="G471" s="7">
        <f t="shared" si="376"/>
        <v>0</v>
      </c>
      <c r="H471" s="7">
        <f t="shared" si="376"/>
        <v>0</v>
      </c>
      <c r="I471" s="7">
        <f t="shared" ref="I471:I488" si="377">SUM(G471:H471)</f>
        <v>0</v>
      </c>
      <c r="J471" s="7">
        <f t="shared" ref="J471:J488" si="378">I471+F471</f>
        <v>136900</v>
      </c>
    </row>
    <row r="472" spans="1:10">
      <c r="A472" s="18"/>
      <c r="B472" s="9">
        <v>4500</v>
      </c>
      <c r="C472" s="173" t="s">
        <v>546</v>
      </c>
      <c r="D472" s="7">
        <v>136900</v>
      </c>
      <c r="E472" s="7"/>
      <c r="F472" s="7">
        <f t="shared" ref="F472:F488" si="379">SUM(D472:E472)</f>
        <v>136900</v>
      </c>
      <c r="G472" s="7"/>
      <c r="H472" s="7"/>
      <c r="I472" s="7">
        <f t="shared" si="377"/>
        <v>0</v>
      </c>
      <c r="J472" s="7">
        <f t="shared" si="378"/>
        <v>136900</v>
      </c>
    </row>
    <row r="473" spans="1:10">
      <c r="A473" s="15" t="s">
        <v>87</v>
      </c>
      <c r="B473" s="16"/>
      <c r="C473" s="17" t="s">
        <v>88</v>
      </c>
      <c r="D473" s="7">
        <f>SUM(D474,D478,D489)</f>
        <v>1737823</v>
      </c>
      <c r="E473" s="7">
        <f t="shared" ref="E473:H473" si="380">SUM(E474,E478,E489)</f>
        <v>0</v>
      </c>
      <c r="F473" s="7">
        <f t="shared" si="380"/>
        <v>1737823</v>
      </c>
      <c r="G473" s="7">
        <f t="shared" si="380"/>
        <v>74777</v>
      </c>
      <c r="H473" s="7">
        <f t="shared" si="380"/>
        <v>0</v>
      </c>
      <c r="I473" s="7">
        <f t="shared" si="377"/>
        <v>74777</v>
      </c>
      <c r="J473" s="7">
        <f t="shared" si="378"/>
        <v>1812600</v>
      </c>
    </row>
    <row r="474" spans="1:10">
      <c r="A474" s="18"/>
      <c r="B474" s="10">
        <v>50</v>
      </c>
      <c r="C474" s="8" t="s">
        <v>3</v>
      </c>
      <c r="D474" s="7">
        <f>SUM(D475:D477)</f>
        <v>1131608</v>
      </c>
      <c r="E474" s="7">
        <f t="shared" ref="E474:H474" si="381">SUM(E475:E477)</f>
        <v>0</v>
      </c>
      <c r="F474" s="7">
        <f t="shared" si="381"/>
        <v>1131608</v>
      </c>
      <c r="G474" s="7">
        <f t="shared" si="381"/>
        <v>63884</v>
      </c>
      <c r="H474" s="7">
        <f t="shared" si="381"/>
        <v>0</v>
      </c>
      <c r="I474" s="7">
        <f t="shared" si="377"/>
        <v>63884</v>
      </c>
      <c r="J474" s="7">
        <f t="shared" si="378"/>
        <v>1195492</v>
      </c>
    </row>
    <row r="475" spans="1:10">
      <c r="A475" s="18"/>
      <c r="B475" s="9">
        <v>5002</v>
      </c>
      <c r="C475" s="8" t="s">
        <v>13</v>
      </c>
      <c r="D475" s="7">
        <v>843826</v>
      </c>
      <c r="E475" s="7"/>
      <c r="F475" s="7">
        <f t="shared" si="379"/>
        <v>843826</v>
      </c>
      <c r="G475" s="7">
        <v>47356</v>
      </c>
      <c r="H475" s="7"/>
      <c r="I475" s="7">
        <f t="shared" si="377"/>
        <v>47356</v>
      </c>
      <c r="J475" s="7">
        <f t="shared" si="378"/>
        <v>891182</v>
      </c>
    </row>
    <row r="476" spans="1:10">
      <c r="A476" s="18"/>
      <c r="B476" s="9">
        <v>5005</v>
      </c>
      <c r="C476" s="8" t="s">
        <v>14</v>
      </c>
      <c r="D476" s="7">
        <v>1917</v>
      </c>
      <c r="E476" s="7"/>
      <c r="F476" s="7">
        <f t="shared" si="379"/>
        <v>1917</v>
      </c>
      <c r="G476" s="7">
        <v>319</v>
      </c>
      <c r="H476" s="7"/>
      <c r="I476" s="7">
        <f t="shared" si="377"/>
        <v>319</v>
      </c>
      <c r="J476" s="7">
        <f t="shared" si="378"/>
        <v>2236</v>
      </c>
    </row>
    <row r="477" spans="1:10">
      <c r="A477" s="18"/>
      <c r="B477" s="9">
        <v>506</v>
      </c>
      <c r="C477" s="8" t="s">
        <v>17</v>
      </c>
      <c r="D477" s="7">
        <v>285865</v>
      </c>
      <c r="E477" s="7"/>
      <c r="F477" s="7">
        <f t="shared" si="379"/>
        <v>285865</v>
      </c>
      <c r="G477" s="7">
        <v>16209</v>
      </c>
      <c r="H477" s="7"/>
      <c r="I477" s="7">
        <f t="shared" si="377"/>
        <v>16209</v>
      </c>
      <c r="J477" s="7">
        <f t="shared" si="378"/>
        <v>302074</v>
      </c>
    </row>
    <row r="478" spans="1:10">
      <c r="A478" s="18"/>
      <c r="B478" s="10">
        <v>55</v>
      </c>
      <c r="C478" s="8" t="s">
        <v>4</v>
      </c>
      <c r="D478" s="7">
        <f>SUM(D479:D488)</f>
        <v>149260</v>
      </c>
      <c r="E478" s="7">
        <f t="shared" ref="E478:H478" si="382">SUM(E479:E488)</f>
        <v>0</v>
      </c>
      <c r="F478" s="7">
        <f t="shared" si="382"/>
        <v>149260</v>
      </c>
      <c r="G478" s="7">
        <f t="shared" si="382"/>
        <v>10893</v>
      </c>
      <c r="H478" s="7">
        <f t="shared" si="382"/>
        <v>0</v>
      </c>
      <c r="I478" s="7">
        <f t="shared" si="377"/>
        <v>10893</v>
      </c>
      <c r="J478" s="7">
        <f t="shared" si="378"/>
        <v>160153</v>
      </c>
    </row>
    <row r="479" spans="1:10">
      <c r="A479" s="18"/>
      <c r="B479" s="9">
        <v>5500</v>
      </c>
      <c r="C479" s="8" t="s">
        <v>18</v>
      </c>
      <c r="D479" s="7">
        <v>7062</v>
      </c>
      <c r="E479" s="7"/>
      <c r="F479" s="7">
        <f t="shared" si="379"/>
        <v>7062</v>
      </c>
      <c r="G479" s="7">
        <v>345</v>
      </c>
      <c r="H479" s="7"/>
      <c r="I479" s="7">
        <f t="shared" si="377"/>
        <v>345</v>
      </c>
      <c r="J479" s="7">
        <f t="shared" si="378"/>
        <v>7407</v>
      </c>
    </row>
    <row r="480" spans="1:10">
      <c r="A480" s="18"/>
      <c r="B480" s="9">
        <v>5503</v>
      </c>
      <c r="C480" s="8" t="s">
        <v>20</v>
      </c>
      <c r="D480" s="7">
        <v>2468</v>
      </c>
      <c r="E480" s="7"/>
      <c r="F480" s="7">
        <f t="shared" si="379"/>
        <v>2468</v>
      </c>
      <c r="G480" s="7">
        <v>800</v>
      </c>
      <c r="H480" s="7"/>
      <c r="I480" s="7">
        <f t="shared" si="377"/>
        <v>800</v>
      </c>
      <c r="J480" s="7">
        <f t="shared" si="378"/>
        <v>3268</v>
      </c>
    </row>
    <row r="481" spans="1:10">
      <c r="A481" s="18"/>
      <c r="B481" s="9">
        <v>5504</v>
      </c>
      <c r="C481" s="8" t="s">
        <v>21</v>
      </c>
      <c r="D481" s="7">
        <v>3956</v>
      </c>
      <c r="E481" s="7"/>
      <c r="F481" s="7">
        <f t="shared" si="379"/>
        <v>3956</v>
      </c>
      <c r="G481" s="7"/>
      <c r="H481" s="7"/>
      <c r="I481" s="7">
        <f t="shared" si="377"/>
        <v>0</v>
      </c>
      <c r="J481" s="7">
        <f t="shared" si="378"/>
        <v>3956</v>
      </c>
    </row>
    <row r="482" spans="1:10">
      <c r="A482" s="18"/>
      <c r="B482" s="9">
        <v>5511</v>
      </c>
      <c r="C482" s="8" t="s">
        <v>22</v>
      </c>
      <c r="D482" s="7">
        <v>99917</v>
      </c>
      <c r="E482" s="7"/>
      <c r="F482" s="7">
        <f t="shared" si="379"/>
        <v>99917</v>
      </c>
      <c r="G482" s="7">
        <v>803</v>
      </c>
      <c r="H482" s="7"/>
      <c r="I482" s="7">
        <f t="shared" si="377"/>
        <v>803</v>
      </c>
      <c r="J482" s="7">
        <f t="shared" si="378"/>
        <v>100720</v>
      </c>
    </row>
    <row r="483" spans="1:10">
      <c r="A483" s="18"/>
      <c r="B483" s="9">
        <v>5513</v>
      </c>
      <c r="C483" s="8" t="s">
        <v>24</v>
      </c>
      <c r="D483" s="7">
        <v>2709</v>
      </c>
      <c r="E483" s="7"/>
      <c r="F483" s="7">
        <f t="shared" si="379"/>
        <v>2709</v>
      </c>
      <c r="G483" s="7"/>
      <c r="H483" s="7"/>
      <c r="I483" s="7">
        <f t="shared" si="377"/>
        <v>0</v>
      </c>
      <c r="J483" s="7">
        <f t="shared" si="378"/>
        <v>2709</v>
      </c>
    </row>
    <row r="484" spans="1:10">
      <c r="A484" s="18"/>
      <c r="B484" s="9">
        <v>5514</v>
      </c>
      <c r="C484" s="8" t="s">
        <v>25</v>
      </c>
      <c r="D484" s="7">
        <v>1285</v>
      </c>
      <c r="E484" s="7"/>
      <c r="F484" s="7">
        <f t="shared" si="379"/>
        <v>1285</v>
      </c>
      <c r="G484" s="7">
        <v>700</v>
      </c>
      <c r="H484" s="7"/>
      <c r="I484" s="7">
        <f t="shared" si="377"/>
        <v>700</v>
      </c>
      <c r="J484" s="7">
        <f t="shared" si="378"/>
        <v>1985</v>
      </c>
    </row>
    <row r="485" spans="1:10">
      <c r="A485" s="18"/>
      <c r="B485" s="9">
        <v>5515</v>
      </c>
      <c r="C485" s="8" t="s">
        <v>26</v>
      </c>
      <c r="D485" s="7">
        <v>13185</v>
      </c>
      <c r="E485" s="7"/>
      <c r="F485" s="7">
        <f t="shared" si="379"/>
        <v>13185</v>
      </c>
      <c r="G485" s="7">
        <v>621</v>
      </c>
      <c r="H485" s="7"/>
      <c r="I485" s="7">
        <f t="shared" si="377"/>
        <v>621</v>
      </c>
      <c r="J485" s="7">
        <f t="shared" si="378"/>
        <v>13806</v>
      </c>
    </row>
    <row r="486" spans="1:10">
      <c r="A486" s="18"/>
      <c r="B486" s="9">
        <v>5522</v>
      </c>
      <c r="C486" s="8" t="s">
        <v>29</v>
      </c>
      <c r="D486" s="7">
        <v>1048</v>
      </c>
      <c r="E486" s="7"/>
      <c r="F486" s="7">
        <f t="shared" si="379"/>
        <v>1048</v>
      </c>
      <c r="G486" s="7"/>
      <c r="H486" s="7"/>
      <c r="I486" s="7">
        <f t="shared" si="377"/>
        <v>0</v>
      </c>
      <c r="J486" s="7">
        <f t="shared" si="378"/>
        <v>1048</v>
      </c>
    </row>
    <row r="487" spans="1:10">
      <c r="A487" s="18"/>
      <c r="B487" s="9">
        <v>5524</v>
      </c>
      <c r="C487" s="8" t="s">
        <v>31</v>
      </c>
      <c r="D487" s="7">
        <v>7153</v>
      </c>
      <c r="E487" s="7"/>
      <c r="F487" s="7">
        <f t="shared" si="379"/>
        <v>7153</v>
      </c>
      <c r="G487" s="7">
        <v>824</v>
      </c>
      <c r="H487" s="7"/>
      <c r="I487" s="7">
        <f t="shared" si="377"/>
        <v>824</v>
      </c>
      <c r="J487" s="7">
        <f t="shared" si="378"/>
        <v>7977</v>
      </c>
    </row>
    <row r="488" spans="1:10" ht="26.25">
      <c r="A488" s="18"/>
      <c r="B488" s="9">
        <v>5525</v>
      </c>
      <c r="C488" s="11" t="s">
        <v>48</v>
      </c>
      <c r="D488" s="7">
        <v>10477</v>
      </c>
      <c r="E488" s="7"/>
      <c r="F488" s="7">
        <f t="shared" si="379"/>
        <v>10477</v>
      </c>
      <c r="G488" s="7">
        <v>6800</v>
      </c>
      <c r="H488" s="7"/>
      <c r="I488" s="7">
        <f t="shared" si="377"/>
        <v>6800</v>
      </c>
      <c r="J488" s="7">
        <f t="shared" si="378"/>
        <v>17277</v>
      </c>
    </row>
    <row r="489" spans="1:10">
      <c r="A489" s="18"/>
      <c r="B489" s="10">
        <v>4</v>
      </c>
      <c r="C489" s="8" t="s">
        <v>509</v>
      </c>
      <c r="D489" s="7">
        <f>SUM(D490:D491)</f>
        <v>456955</v>
      </c>
      <c r="E489" s="7">
        <f t="shared" ref="E489:H489" si="383">SUM(E490:E491)</f>
        <v>0</v>
      </c>
      <c r="F489" s="7">
        <f t="shared" si="383"/>
        <v>456955</v>
      </c>
      <c r="G489" s="7">
        <f t="shared" si="383"/>
        <v>0</v>
      </c>
      <c r="H489" s="7">
        <f t="shared" si="383"/>
        <v>0</v>
      </c>
      <c r="I489" s="7">
        <f t="shared" ref="I489:I507" si="384">SUM(G489:H489)</f>
        <v>0</v>
      </c>
      <c r="J489" s="7">
        <f t="shared" ref="J489:J507" si="385">I489+F489</f>
        <v>456955</v>
      </c>
    </row>
    <row r="490" spans="1:10">
      <c r="A490" s="18"/>
      <c r="B490" s="9">
        <v>4500</v>
      </c>
      <c r="C490" s="173" t="s">
        <v>546</v>
      </c>
      <c r="D490" s="7">
        <v>455613</v>
      </c>
      <c r="E490" s="7"/>
      <c r="F490" s="7">
        <f t="shared" ref="F490:F506" si="386">SUM(D490:E490)</f>
        <v>455613</v>
      </c>
      <c r="G490" s="7"/>
      <c r="H490" s="7"/>
      <c r="I490" s="7">
        <f t="shared" si="384"/>
        <v>0</v>
      </c>
      <c r="J490" s="7">
        <f t="shared" si="385"/>
        <v>455613</v>
      </c>
    </row>
    <row r="491" spans="1:10">
      <c r="A491" s="18"/>
      <c r="B491" s="9">
        <v>452</v>
      </c>
      <c r="C491" s="8" t="s">
        <v>510</v>
      </c>
      <c r="D491" s="7">
        <v>1342</v>
      </c>
      <c r="E491" s="7"/>
      <c r="F491" s="7">
        <f t="shared" si="386"/>
        <v>1342</v>
      </c>
      <c r="G491" s="7"/>
      <c r="H491" s="7"/>
      <c r="I491" s="7">
        <f t="shared" si="384"/>
        <v>0</v>
      </c>
      <c r="J491" s="7">
        <f t="shared" si="385"/>
        <v>1342</v>
      </c>
    </row>
    <row r="492" spans="1:10">
      <c r="A492" s="15" t="s">
        <v>104</v>
      </c>
      <c r="B492" s="16"/>
      <c r="C492" s="17" t="s">
        <v>105</v>
      </c>
      <c r="D492" s="7">
        <f>SUM(D493,D497,D507)</f>
        <v>653346</v>
      </c>
      <c r="E492" s="7">
        <f t="shared" ref="E492:H492" si="387">SUM(E493,E497,E507)</f>
        <v>0</v>
      </c>
      <c r="F492" s="7">
        <f t="shared" si="387"/>
        <v>653346</v>
      </c>
      <c r="G492" s="7">
        <f t="shared" si="387"/>
        <v>32885</v>
      </c>
      <c r="H492" s="7">
        <f t="shared" si="387"/>
        <v>0</v>
      </c>
      <c r="I492" s="7">
        <f t="shared" si="384"/>
        <v>32885</v>
      </c>
      <c r="J492" s="7">
        <f t="shared" si="385"/>
        <v>686231</v>
      </c>
    </row>
    <row r="493" spans="1:10">
      <c r="A493" s="18"/>
      <c r="B493" s="10">
        <v>50</v>
      </c>
      <c r="C493" s="8" t="s">
        <v>3</v>
      </c>
      <c r="D493" s="7">
        <f>SUM(D494:D496)</f>
        <v>180626</v>
      </c>
      <c r="E493" s="7">
        <f t="shared" ref="E493:H493" si="388">SUM(E494:E496)</f>
        <v>0</v>
      </c>
      <c r="F493" s="7">
        <f t="shared" si="388"/>
        <v>180626</v>
      </c>
      <c r="G493" s="7">
        <f t="shared" si="388"/>
        <v>9360</v>
      </c>
      <c r="H493" s="7">
        <f t="shared" si="388"/>
        <v>0</v>
      </c>
      <c r="I493" s="7">
        <f t="shared" si="384"/>
        <v>9360</v>
      </c>
      <c r="J493" s="7">
        <f t="shared" si="385"/>
        <v>189986</v>
      </c>
    </row>
    <row r="494" spans="1:10">
      <c r="A494" s="18"/>
      <c r="B494" s="9">
        <v>5002</v>
      </c>
      <c r="C494" s="8" t="s">
        <v>13</v>
      </c>
      <c r="D494" s="7">
        <v>132995</v>
      </c>
      <c r="E494" s="7"/>
      <c r="F494" s="7">
        <f t="shared" si="386"/>
        <v>132995</v>
      </c>
      <c r="G494" s="7">
        <v>4000</v>
      </c>
      <c r="H494" s="7"/>
      <c r="I494" s="7">
        <f t="shared" si="384"/>
        <v>4000</v>
      </c>
      <c r="J494" s="7">
        <f t="shared" si="385"/>
        <v>136995</v>
      </c>
    </row>
    <row r="495" spans="1:10">
      <c r="A495" s="18"/>
      <c r="B495" s="9">
        <v>5005</v>
      </c>
      <c r="C495" s="8" t="s">
        <v>14</v>
      </c>
      <c r="D495" s="7">
        <v>2000</v>
      </c>
      <c r="E495" s="7"/>
      <c r="F495" s="7">
        <f t="shared" si="386"/>
        <v>2000</v>
      </c>
      <c r="G495" s="7">
        <v>4000</v>
      </c>
      <c r="H495" s="7"/>
      <c r="I495" s="7">
        <f t="shared" si="384"/>
        <v>4000</v>
      </c>
      <c r="J495" s="7">
        <f t="shared" si="385"/>
        <v>6000</v>
      </c>
    </row>
    <row r="496" spans="1:10">
      <c r="A496" s="18"/>
      <c r="B496" s="9">
        <v>506</v>
      </c>
      <c r="C496" s="8" t="s">
        <v>17</v>
      </c>
      <c r="D496" s="7">
        <v>45631</v>
      </c>
      <c r="E496" s="7"/>
      <c r="F496" s="7">
        <f t="shared" si="386"/>
        <v>45631</v>
      </c>
      <c r="G496" s="7">
        <v>1360</v>
      </c>
      <c r="H496" s="7"/>
      <c r="I496" s="7">
        <f t="shared" si="384"/>
        <v>1360</v>
      </c>
      <c r="J496" s="7">
        <f t="shared" si="385"/>
        <v>46991</v>
      </c>
    </row>
    <row r="497" spans="1:10">
      <c r="A497" s="18"/>
      <c r="B497" s="10">
        <v>55</v>
      </c>
      <c r="C497" s="8" t="s">
        <v>4</v>
      </c>
      <c r="D497" s="7">
        <f>SUM(D498:D506)</f>
        <v>241811</v>
      </c>
      <c r="E497" s="7">
        <f t="shared" ref="E497:H497" si="389">SUM(E498:E506)</f>
        <v>0</v>
      </c>
      <c r="F497" s="7">
        <f t="shared" si="389"/>
        <v>241811</v>
      </c>
      <c r="G497" s="7">
        <f t="shared" si="389"/>
        <v>23525</v>
      </c>
      <c r="H497" s="7">
        <f t="shared" si="389"/>
        <v>0</v>
      </c>
      <c r="I497" s="7">
        <f t="shared" si="384"/>
        <v>23525</v>
      </c>
      <c r="J497" s="7">
        <f t="shared" si="385"/>
        <v>265336</v>
      </c>
    </row>
    <row r="498" spans="1:10">
      <c r="A498" s="18"/>
      <c r="B498" s="9">
        <v>5500</v>
      </c>
      <c r="C498" s="8" t="s">
        <v>18</v>
      </c>
      <c r="D498" s="7">
        <v>2586</v>
      </c>
      <c r="E498" s="7"/>
      <c r="F498" s="7">
        <f t="shared" si="386"/>
        <v>2586</v>
      </c>
      <c r="G498" s="7">
        <v>3004</v>
      </c>
      <c r="H498" s="7"/>
      <c r="I498" s="7">
        <f t="shared" si="384"/>
        <v>3004</v>
      </c>
      <c r="J498" s="7">
        <f t="shared" si="385"/>
        <v>5590</v>
      </c>
    </row>
    <row r="499" spans="1:10">
      <c r="A499" s="18"/>
      <c r="B499" s="9">
        <v>5503</v>
      </c>
      <c r="C499" s="8" t="s">
        <v>20</v>
      </c>
      <c r="D499" s="7"/>
      <c r="E499" s="7"/>
      <c r="F499" s="7">
        <f t="shared" si="386"/>
        <v>0</v>
      </c>
      <c r="G499" s="7">
        <v>1324</v>
      </c>
      <c r="H499" s="7"/>
      <c r="I499" s="7">
        <f t="shared" si="384"/>
        <v>1324</v>
      </c>
      <c r="J499" s="7">
        <f t="shared" si="385"/>
        <v>1324</v>
      </c>
    </row>
    <row r="500" spans="1:10">
      <c r="A500" s="18"/>
      <c r="B500" s="9">
        <v>5504</v>
      </c>
      <c r="C500" s="8" t="s">
        <v>21</v>
      </c>
      <c r="D500" s="7">
        <v>1800</v>
      </c>
      <c r="E500" s="7"/>
      <c r="F500" s="7">
        <f t="shared" si="386"/>
        <v>1800</v>
      </c>
      <c r="G500" s="7">
        <v>3590</v>
      </c>
      <c r="H500" s="7"/>
      <c r="I500" s="7">
        <f t="shared" si="384"/>
        <v>3590</v>
      </c>
      <c r="J500" s="7">
        <f t="shared" si="385"/>
        <v>5390</v>
      </c>
    </row>
    <row r="501" spans="1:10">
      <c r="A501" s="18"/>
      <c r="B501" s="9">
        <v>5511</v>
      </c>
      <c r="C501" s="8" t="s">
        <v>22</v>
      </c>
      <c r="D501" s="7">
        <v>70357</v>
      </c>
      <c r="E501" s="7"/>
      <c r="F501" s="7">
        <f t="shared" si="386"/>
        <v>70357</v>
      </c>
      <c r="G501" s="7">
        <v>6033</v>
      </c>
      <c r="H501" s="7"/>
      <c r="I501" s="7">
        <f t="shared" si="384"/>
        <v>6033</v>
      </c>
      <c r="J501" s="7">
        <f t="shared" si="385"/>
        <v>76390</v>
      </c>
    </row>
    <row r="502" spans="1:10">
      <c r="A502" s="18"/>
      <c r="B502" s="9">
        <v>5513</v>
      </c>
      <c r="C502" s="8" t="s">
        <v>24</v>
      </c>
      <c r="D502" s="7">
        <v>1408</v>
      </c>
      <c r="E502" s="7"/>
      <c r="F502" s="7">
        <f t="shared" si="386"/>
        <v>1408</v>
      </c>
      <c r="G502" s="7">
        <v>704</v>
      </c>
      <c r="H502" s="7"/>
      <c r="I502" s="7">
        <f t="shared" si="384"/>
        <v>704</v>
      </c>
      <c r="J502" s="7">
        <f t="shared" si="385"/>
        <v>2112</v>
      </c>
    </row>
    <row r="503" spans="1:10">
      <c r="A503" s="18"/>
      <c r="B503" s="9">
        <v>5514</v>
      </c>
      <c r="C503" s="8" t="s">
        <v>25</v>
      </c>
      <c r="D503" s="7">
        <v>20881</v>
      </c>
      <c r="E503" s="7"/>
      <c r="F503" s="7">
        <f t="shared" si="386"/>
        <v>20881</v>
      </c>
      <c r="G503" s="7">
        <v>600</v>
      </c>
      <c r="H503" s="7"/>
      <c r="I503" s="7">
        <f t="shared" si="384"/>
        <v>600</v>
      </c>
      <c r="J503" s="7">
        <f t="shared" si="385"/>
        <v>21481</v>
      </c>
    </row>
    <row r="504" spans="1:10">
      <c r="A504" s="18"/>
      <c r="B504" s="9">
        <v>5515</v>
      </c>
      <c r="C504" s="8" t="s">
        <v>26</v>
      </c>
      <c r="D504" s="7">
        <v>3607</v>
      </c>
      <c r="E504" s="7"/>
      <c r="F504" s="7">
        <f t="shared" si="386"/>
        <v>3607</v>
      </c>
      <c r="G504" s="7">
        <v>1638</v>
      </c>
      <c r="H504" s="7"/>
      <c r="I504" s="7">
        <f t="shared" si="384"/>
        <v>1638</v>
      </c>
      <c r="J504" s="7">
        <f t="shared" si="385"/>
        <v>5245</v>
      </c>
    </row>
    <row r="505" spans="1:10">
      <c r="A505" s="18"/>
      <c r="B505" s="9">
        <v>5522</v>
      </c>
      <c r="C505" s="8" t="s">
        <v>29</v>
      </c>
      <c r="D505" s="7"/>
      <c r="E505" s="7"/>
      <c r="F505" s="7">
        <f t="shared" si="386"/>
        <v>0</v>
      </c>
      <c r="G505" s="7">
        <v>214</v>
      </c>
      <c r="H505" s="7"/>
      <c r="I505" s="7">
        <f t="shared" si="384"/>
        <v>214</v>
      </c>
      <c r="J505" s="7">
        <f t="shared" si="385"/>
        <v>214</v>
      </c>
    </row>
    <row r="506" spans="1:10" ht="26.25">
      <c r="A506" s="18"/>
      <c r="B506" s="9">
        <v>5525</v>
      </c>
      <c r="C506" s="11" t="s">
        <v>48</v>
      </c>
      <c r="D506" s="7">
        <v>141172</v>
      </c>
      <c r="E506" s="7"/>
      <c r="F506" s="7">
        <f t="shared" si="386"/>
        <v>141172</v>
      </c>
      <c r="G506" s="7">
        <v>6418</v>
      </c>
      <c r="H506" s="7"/>
      <c r="I506" s="7">
        <f t="shared" si="384"/>
        <v>6418</v>
      </c>
      <c r="J506" s="7">
        <f t="shared" si="385"/>
        <v>147590</v>
      </c>
    </row>
    <row r="507" spans="1:10">
      <c r="A507" s="18"/>
      <c r="B507" s="10">
        <v>4</v>
      </c>
      <c r="C507" s="8" t="s">
        <v>509</v>
      </c>
      <c r="D507" s="7">
        <f>SUM(D508)</f>
        <v>230909</v>
      </c>
      <c r="E507" s="7">
        <f t="shared" ref="E507:H507" si="390">SUM(E508)</f>
        <v>0</v>
      </c>
      <c r="F507" s="7">
        <f t="shared" si="390"/>
        <v>230909</v>
      </c>
      <c r="G507" s="7">
        <f t="shared" si="390"/>
        <v>0</v>
      </c>
      <c r="H507" s="7">
        <f t="shared" si="390"/>
        <v>0</v>
      </c>
      <c r="I507" s="7">
        <f t="shared" si="384"/>
        <v>0</v>
      </c>
      <c r="J507" s="7">
        <f t="shared" si="385"/>
        <v>230909</v>
      </c>
    </row>
    <row r="508" spans="1:10">
      <c r="A508" s="18"/>
      <c r="B508" s="9">
        <v>4500</v>
      </c>
      <c r="C508" s="173" t="s">
        <v>546</v>
      </c>
      <c r="D508" s="7">
        <v>230909</v>
      </c>
      <c r="E508" s="7"/>
      <c r="F508" s="7">
        <f t="shared" ref="F508:F511" si="391">SUM(D508:E508)</f>
        <v>230909</v>
      </c>
      <c r="G508" s="7"/>
      <c r="H508" s="7"/>
      <c r="I508" s="7">
        <f t="shared" ref="I508:I512" si="392">SUM(G508:H508)</f>
        <v>0</v>
      </c>
      <c r="J508" s="7">
        <f t="shared" ref="J508:J512" si="393">I508+F508</f>
        <v>230909</v>
      </c>
    </row>
    <row r="509" spans="1:10">
      <c r="A509" s="15" t="s">
        <v>106</v>
      </c>
      <c r="B509" s="16"/>
      <c r="C509" s="17" t="s">
        <v>107</v>
      </c>
      <c r="D509" s="7">
        <f>SUM(D510,D512)</f>
        <v>88550</v>
      </c>
      <c r="E509" s="7">
        <f t="shared" ref="E509:H509" si="394">SUM(E510,E512)</f>
        <v>0</v>
      </c>
      <c r="F509" s="7">
        <f t="shared" si="394"/>
        <v>88550</v>
      </c>
      <c r="G509" s="7">
        <f t="shared" si="394"/>
        <v>0</v>
      </c>
      <c r="H509" s="7">
        <f t="shared" si="394"/>
        <v>0</v>
      </c>
      <c r="I509" s="7">
        <f t="shared" si="392"/>
        <v>0</v>
      </c>
      <c r="J509" s="7">
        <f t="shared" si="393"/>
        <v>88550</v>
      </c>
    </row>
    <row r="510" spans="1:10">
      <c r="A510" s="18"/>
      <c r="B510" s="10">
        <v>55</v>
      </c>
      <c r="C510" s="8" t="s">
        <v>4</v>
      </c>
      <c r="D510" s="7">
        <f>SUM(D511)</f>
        <v>70550</v>
      </c>
      <c r="E510" s="7">
        <f t="shared" ref="E510:H510" si="395">SUM(E511)</f>
        <v>0</v>
      </c>
      <c r="F510" s="7">
        <f t="shared" si="395"/>
        <v>70550</v>
      </c>
      <c r="G510" s="7">
        <f t="shared" si="395"/>
        <v>0</v>
      </c>
      <c r="H510" s="7">
        <f t="shared" si="395"/>
        <v>0</v>
      </c>
      <c r="I510" s="7">
        <f t="shared" si="392"/>
        <v>0</v>
      </c>
      <c r="J510" s="7">
        <f t="shared" si="393"/>
        <v>70550</v>
      </c>
    </row>
    <row r="511" spans="1:10" ht="26.25">
      <c r="A511" s="18"/>
      <c r="B511" s="9">
        <v>5525</v>
      </c>
      <c r="C511" s="11" t="s">
        <v>48</v>
      </c>
      <c r="D511" s="7">
        <v>70550</v>
      </c>
      <c r="E511" s="7"/>
      <c r="F511" s="7">
        <f t="shared" si="391"/>
        <v>70550</v>
      </c>
      <c r="G511" s="7"/>
      <c r="H511" s="7"/>
      <c r="I511" s="7">
        <f t="shared" si="392"/>
        <v>0</v>
      </c>
      <c r="J511" s="7">
        <f t="shared" si="393"/>
        <v>70550</v>
      </c>
    </row>
    <row r="512" spans="1:10">
      <c r="A512" s="18"/>
      <c r="B512" s="10">
        <v>4</v>
      </c>
      <c r="C512" s="8" t="s">
        <v>509</v>
      </c>
      <c r="D512" s="7">
        <f>SUM(D513:D513)</f>
        <v>18000</v>
      </c>
      <c r="E512" s="7">
        <f>SUM(E513:E513)</f>
        <v>0</v>
      </c>
      <c r="F512" s="7">
        <f>SUM(F513:F513)</f>
        <v>18000</v>
      </c>
      <c r="G512" s="7">
        <f>SUM(G513:G513)</f>
        <v>0</v>
      </c>
      <c r="H512" s="7">
        <f>SUM(H513:H513)</f>
        <v>0</v>
      </c>
      <c r="I512" s="7">
        <f t="shared" si="392"/>
        <v>0</v>
      </c>
      <c r="J512" s="7">
        <f t="shared" si="393"/>
        <v>18000</v>
      </c>
    </row>
    <row r="513" spans="1:10">
      <c r="A513" s="18"/>
      <c r="B513" s="9">
        <v>4500</v>
      </c>
      <c r="C513" s="173" t="s">
        <v>546</v>
      </c>
      <c r="D513" s="7">
        <v>18000</v>
      </c>
      <c r="E513" s="7"/>
      <c r="F513" s="7">
        <f t="shared" ref="F513" si="396">SUM(D513:E513)</f>
        <v>18000</v>
      </c>
      <c r="G513" s="7"/>
      <c r="H513" s="7"/>
      <c r="I513" s="7">
        <f t="shared" ref="I513:I516" si="397">SUM(G513:H513)</f>
        <v>0</v>
      </c>
      <c r="J513" s="7">
        <f t="shared" ref="J513:J516" si="398">I513+F513</f>
        <v>18000</v>
      </c>
    </row>
    <row r="514" spans="1:10">
      <c r="A514" s="15" t="s">
        <v>89</v>
      </c>
      <c r="B514" s="16"/>
      <c r="C514" s="17" t="s">
        <v>90</v>
      </c>
      <c r="D514" s="7">
        <f>SUM(D515)</f>
        <v>36842</v>
      </c>
      <c r="E514" s="7">
        <f t="shared" ref="E514:H514" si="399">SUM(E515)</f>
        <v>0</v>
      </c>
      <c r="F514" s="7">
        <f t="shared" si="399"/>
        <v>36842</v>
      </c>
      <c r="G514" s="7">
        <f t="shared" si="399"/>
        <v>0</v>
      </c>
      <c r="H514" s="7">
        <f t="shared" si="399"/>
        <v>0</v>
      </c>
      <c r="I514" s="7">
        <f t="shared" si="397"/>
        <v>0</v>
      </c>
      <c r="J514" s="7">
        <f t="shared" si="398"/>
        <v>36842</v>
      </c>
    </row>
    <row r="515" spans="1:10">
      <c r="A515" s="18"/>
      <c r="B515" s="10">
        <v>4</v>
      </c>
      <c r="C515" s="8" t="s">
        <v>509</v>
      </c>
      <c r="D515" s="7">
        <f>SUM(D516:D517)</f>
        <v>36842</v>
      </c>
      <c r="E515" s="7">
        <f t="shared" ref="E515:H515" si="400">SUM(E516:E517)</f>
        <v>0</v>
      </c>
      <c r="F515" s="7">
        <f t="shared" si="400"/>
        <v>36842</v>
      </c>
      <c r="G515" s="7">
        <f t="shared" si="400"/>
        <v>0</v>
      </c>
      <c r="H515" s="7">
        <f t="shared" si="400"/>
        <v>0</v>
      </c>
      <c r="I515" s="7">
        <f t="shared" si="397"/>
        <v>0</v>
      </c>
      <c r="J515" s="7">
        <f t="shared" si="398"/>
        <v>36842</v>
      </c>
    </row>
    <row r="516" spans="1:10">
      <c r="A516" s="18"/>
      <c r="B516" s="9">
        <v>4500</v>
      </c>
      <c r="C516" s="173" t="s">
        <v>546</v>
      </c>
      <c r="D516" s="7">
        <v>36842</v>
      </c>
      <c r="E516" s="7"/>
      <c r="F516" s="7">
        <f t="shared" ref="F516:F522" si="401">SUM(D516:E516)</f>
        <v>36842</v>
      </c>
      <c r="G516" s="7"/>
      <c r="H516" s="7"/>
      <c r="I516" s="7">
        <f t="shared" si="397"/>
        <v>0</v>
      </c>
      <c r="J516" s="7">
        <f t="shared" si="398"/>
        <v>36842</v>
      </c>
    </row>
    <row r="517" spans="1:10">
      <c r="A517" s="18"/>
      <c r="B517" s="9" t="s">
        <v>42</v>
      </c>
      <c r="C517" s="8" t="s">
        <v>511</v>
      </c>
      <c r="D517" s="7"/>
      <c r="E517" s="7"/>
      <c r="F517" s="7">
        <f t="shared" si="401"/>
        <v>0</v>
      </c>
      <c r="G517" s="7"/>
      <c r="H517" s="7"/>
      <c r="I517" s="7">
        <f t="shared" ref="I517:I522" si="402">SUM(G517:H517)</f>
        <v>0</v>
      </c>
      <c r="J517" s="7">
        <f t="shared" ref="J517:J522" si="403">I517+F517</f>
        <v>0</v>
      </c>
    </row>
    <row r="518" spans="1:10">
      <c r="A518" s="15" t="s">
        <v>108</v>
      </c>
      <c r="B518" s="16"/>
      <c r="C518" s="17" t="s">
        <v>420</v>
      </c>
      <c r="D518" s="7">
        <f>SUM(D519,D521)</f>
        <v>566717</v>
      </c>
      <c r="E518" s="7">
        <f t="shared" ref="E518:H518" si="404">SUM(E519,E521)</f>
        <v>0</v>
      </c>
      <c r="F518" s="7">
        <f t="shared" si="404"/>
        <v>566717</v>
      </c>
      <c r="G518" s="7">
        <f t="shared" si="404"/>
        <v>0</v>
      </c>
      <c r="H518" s="7">
        <f t="shared" si="404"/>
        <v>0</v>
      </c>
      <c r="I518" s="7">
        <f t="shared" si="402"/>
        <v>0</v>
      </c>
      <c r="J518" s="7">
        <f t="shared" si="403"/>
        <v>566717</v>
      </c>
    </row>
    <row r="519" spans="1:10">
      <c r="A519" s="18"/>
      <c r="B519" s="10">
        <v>55</v>
      </c>
      <c r="C519" s="8" t="s">
        <v>4</v>
      </c>
      <c r="D519" s="7">
        <f>SUM(D520)</f>
        <v>24477</v>
      </c>
      <c r="E519" s="7">
        <f t="shared" ref="E519:H519" si="405">SUM(E520)</f>
        <v>0</v>
      </c>
      <c r="F519" s="7">
        <f t="shared" si="405"/>
        <v>24477</v>
      </c>
      <c r="G519" s="7">
        <f t="shared" si="405"/>
        <v>0</v>
      </c>
      <c r="H519" s="7">
        <f t="shared" si="405"/>
        <v>0</v>
      </c>
      <c r="I519" s="7">
        <f t="shared" si="402"/>
        <v>0</v>
      </c>
      <c r="J519" s="7">
        <f t="shared" si="403"/>
        <v>24477</v>
      </c>
    </row>
    <row r="520" spans="1:10" ht="26.25">
      <c r="A520" s="18"/>
      <c r="B520" s="9">
        <v>5525</v>
      </c>
      <c r="C520" s="11" t="s">
        <v>48</v>
      </c>
      <c r="D520" s="7">
        <v>24477</v>
      </c>
      <c r="E520" s="7"/>
      <c r="F520" s="7">
        <f t="shared" si="401"/>
        <v>24477</v>
      </c>
      <c r="G520" s="7"/>
      <c r="H520" s="7"/>
      <c r="I520" s="7">
        <f t="shared" si="402"/>
        <v>0</v>
      </c>
      <c r="J520" s="7">
        <f t="shared" si="403"/>
        <v>24477</v>
      </c>
    </row>
    <row r="521" spans="1:10">
      <c r="A521" s="18"/>
      <c r="B521" s="10">
        <v>4</v>
      </c>
      <c r="C521" s="8" t="s">
        <v>509</v>
      </c>
      <c r="D521" s="7">
        <f>SUM(D522)</f>
        <v>542240</v>
      </c>
      <c r="E521" s="7">
        <f t="shared" ref="E521:H521" si="406">SUM(E522)</f>
        <v>0</v>
      </c>
      <c r="F521" s="7">
        <f t="shared" si="406"/>
        <v>542240</v>
      </c>
      <c r="G521" s="7">
        <f t="shared" si="406"/>
        <v>0</v>
      </c>
      <c r="H521" s="7">
        <f t="shared" si="406"/>
        <v>0</v>
      </c>
      <c r="I521" s="7">
        <f t="shared" si="402"/>
        <v>0</v>
      </c>
      <c r="J521" s="7">
        <f t="shared" si="403"/>
        <v>542240</v>
      </c>
    </row>
    <row r="522" spans="1:10">
      <c r="A522" s="18"/>
      <c r="B522" s="9">
        <v>4500</v>
      </c>
      <c r="C522" s="173" t="s">
        <v>546</v>
      </c>
      <c r="D522" s="7">
        <v>542240</v>
      </c>
      <c r="E522" s="7"/>
      <c r="F522" s="7">
        <f t="shared" si="401"/>
        <v>542240</v>
      </c>
      <c r="G522" s="7"/>
      <c r="H522" s="7"/>
      <c r="I522" s="7">
        <f t="shared" si="402"/>
        <v>0</v>
      </c>
      <c r="J522" s="7">
        <f t="shared" si="403"/>
        <v>542240</v>
      </c>
    </row>
    <row r="523" spans="1:10" ht="26.25">
      <c r="A523" s="15" t="s">
        <v>109</v>
      </c>
      <c r="B523" s="16"/>
      <c r="C523" s="26" t="s">
        <v>429</v>
      </c>
      <c r="D523" s="167">
        <f>SUM(D524,D529,D540)</f>
        <v>1440658</v>
      </c>
      <c r="E523" s="167">
        <f t="shared" ref="E523:H523" si="407">SUM(E524,E529,E540)</f>
        <v>96000</v>
      </c>
      <c r="F523" s="167">
        <f t="shared" si="407"/>
        <v>1536658</v>
      </c>
      <c r="G523" s="167">
        <f t="shared" si="407"/>
        <v>39480</v>
      </c>
      <c r="H523" s="167">
        <f t="shared" si="407"/>
        <v>0</v>
      </c>
      <c r="I523" s="7">
        <f t="shared" ref="I523:I543" si="408">SUM(G523:H523)</f>
        <v>39480</v>
      </c>
      <c r="J523" s="7">
        <f t="shared" ref="J523:J543" si="409">I523+F523</f>
        <v>1576138</v>
      </c>
    </row>
    <row r="524" spans="1:10">
      <c r="A524" s="18"/>
      <c r="B524" s="10">
        <v>50</v>
      </c>
      <c r="C524" s="8" t="s">
        <v>3</v>
      </c>
      <c r="D524" s="7">
        <f>SUM(D525:D528)</f>
        <v>1012462</v>
      </c>
      <c r="E524" s="7">
        <f t="shared" ref="E524:H524" si="410">SUM(E525:E528)</f>
        <v>0</v>
      </c>
      <c r="F524" s="7">
        <f t="shared" si="410"/>
        <v>1012462</v>
      </c>
      <c r="G524" s="7">
        <f t="shared" si="410"/>
        <v>16403</v>
      </c>
      <c r="H524" s="7">
        <f t="shared" si="410"/>
        <v>0</v>
      </c>
      <c r="I524" s="7">
        <f t="shared" si="408"/>
        <v>16403</v>
      </c>
      <c r="J524" s="7">
        <f t="shared" si="409"/>
        <v>1028865</v>
      </c>
    </row>
    <row r="525" spans="1:10">
      <c r="A525" s="18"/>
      <c r="B525" s="9">
        <v>5002</v>
      </c>
      <c r="C525" s="8" t="s">
        <v>13</v>
      </c>
      <c r="D525" s="7">
        <v>754697</v>
      </c>
      <c r="E525" s="7"/>
      <c r="F525" s="7">
        <f t="shared" ref="F525:F541" si="411">SUM(D525:E525)</f>
        <v>754697</v>
      </c>
      <c r="G525" s="7">
        <v>9000</v>
      </c>
      <c r="H525" s="7"/>
      <c r="I525" s="7">
        <f t="shared" si="408"/>
        <v>9000</v>
      </c>
      <c r="J525" s="7">
        <f t="shared" si="409"/>
        <v>763697</v>
      </c>
    </row>
    <row r="526" spans="1:10">
      <c r="A526" s="18"/>
      <c r="B526" s="9">
        <v>5005</v>
      </c>
      <c r="C526" s="8" t="s">
        <v>14</v>
      </c>
      <c r="D526" s="7">
        <v>2000</v>
      </c>
      <c r="E526" s="7"/>
      <c r="F526" s="7">
        <f t="shared" si="411"/>
        <v>2000</v>
      </c>
      <c r="G526" s="7">
        <v>2000</v>
      </c>
      <c r="H526" s="7"/>
      <c r="I526" s="7">
        <f t="shared" si="408"/>
        <v>2000</v>
      </c>
      <c r="J526" s="7">
        <f t="shared" si="409"/>
        <v>4000</v>
      </c>
    </row>
    <row r="527" spans="1:10">
      <c r="A527" s="18"/>
      <c r="B527" s="9">
        <v>505</v>
      </c>
      <c r="C527" s="8" t="s">
        <v>16</v>
      </c>
      <c r="D527" s="7"/>
      <c r="E527" s="7"/>
      <c r="F527" s="7">
        <f t="shared" si="411"/>
        <v>0</v>
      </c>
      <c r="G527" s="7">
        <v>1000</v>
      </c>
      <c r="H527" s="7"/>
      <c r="I527" s="7">
        <f t="shared" si="408"/>
        <v>1000</v>
      </c>
      <c r="J527" s="7">
        <f t="shared" si="409"/>
        <v>1000</v>
      </c>
    </row>
    <row r="528" spans="1:10">
      <c r="A528" s="18"/>
      <c r="B528" s="9">
        <v>506</v>
      </c>
      <c r="C528" s="8" t="s">
        <v>17</v>
      </c>
      <c r="D528" s="7">
        <v>255765</v>
      </c>
      <c r="E528" s="7"/>
      <c r="F528" s="7">
        <f t="shared" si="411"/>
        <v>255765</v>
      </c>
      <c r="G528" s="7">
        <v>4403</v>
      </c>
      <c r="H528" s="7"/>
      <c r="I528" s="7">
        <f t="shared" si="408"/>
        <v>4403</v>
      </c>
      <c r="J528" s="7">
        <f t="shared" si="409"/>
        <v>260168</v>
      </c>
    </row>
    <row r="529" spans="1:10">
      <c r="A529" s="18"/>
      <c r="B529" s="10">
        <v>55</v>
      </c>
      <c r="C529" s="8" t="s">
        <v>4</v>
      </c>
      <c r="D529" s="7">
        <f>SUM(D530:D539)</f>
        <v>424940</v>
      </c>
      <c r="E529" s="7">
        <f t="shared" ref="E529:H529" si="412">SUM(E530:E539)</f>
        <v>96000</v>
      </c>
      <c r="F529" s="7">
        <f t="shared" si="412"/>
        <v>520940</v>
      </c>
      <c r="G529" s="7">
        <f t="shared" si="412"/>
        <v>23077</v>
      </c>
      <c r="H529" s="7">
        <f t="shared" si="412"/>
        <v>0</v>
      </c>
      <c r="I529" s="7">
        <f t="shared" si="408"/>
        <v>23077</v>
      </c>
      <c r="J529" s="7">
        <f t="shared" si="409"/>
        <v>544017</v>
      </c>
    </row>
    <row r="530" spans="1:10">
      <c r="A530" s="18"/>
      <c r="B530" s="9">
        <v>5500</v>
      </c>
      <c r="C530" s="8" t="s">
        <v>18</v>
      </c>
      <c r="D530" s="7">
        <v>17000</v>
      </c>
      <c r="E530" s="7"/>
      <c r="F530" s="7">
        <f t="shared" si="411"/>
        <v>17000</v>
      </c>
      <c r="G530" s="7">
        <v>3381</v>
      </c>
      <c r="H530" s="7"/>
      <c r="I530" s="7">
        <f t="shared" si="408"/>
        <v>3381</v>
      </c>
      <c r="J530" s="7">
        <f t="shared" si="409"/>
        <v>20381</v>
      </c>
    </row>
    <row r="531" spans="1:10">
      <c r="A531" s="18"/>
      <c r="B531" s="9">
        <v>5503</v>
      </c>
      <c r="C531" s="8" t="s">
        <v>20</v>
      </c>
      <c r="D531" s="7">
        <v>1150</v>
      </c>
      <c r="E531" s="7"/>
      <c r="F531" s="7">
        <f t="shared" si="411"/>
        <v>1150</v>
      </c>
      <c r="G531" s="7">
        <v>200</v>
      </c>
      <c r="H531" s="7"/>
      <c r="I531" s="7">
        <f t="shared" si="408"/>
        <v>200</v>
      </c>
      <c r="J531" s="7">
        <f t="shared" si="409"/>
        <v>1350</v>
      </c>
    </row>
    <row r="532" spans="1:10">
      <c r="A532" s="18"/>
      <c r="B532" s="9">
        <v>5504</v>
      </c>
      <c r="C532" s="8" t="s">
        <v>21</v>
      </c>
      <c r="D532" s="7">
        <v>6340</v>
      </c>
      <c r="E532" s="7"/>
      <c r="F532" s="7">
        <f t="shared" si="411"/>
        <v>6340</v>
      </c>
      <c r="G532" s="7">
        <v>1866</v>
      </c>
      <c r="H532" s="7"/>
      <c r="I532" s="7">
        <f t="shared" si="408"/>
        <v>1866</v>
      </c>
      <c r="J532" s="7">
        <f t="shared" si="409"/>
        <v>8206</v>
      </c>
    </row>
    <row r="533" spans="1:10">
      <c r="A533" s="18"/>
      <c r="B533" s="9">
        <v>5511</v>
      </c>
      <c r="C533" s="8" t="s">
        <v>22</v>
      </c>
      <c r="D533" s="7">
        <v>223600</v>
      </c>
      <c r="E533" s="7"/>
      <c r="F533" s="7">
        <f t="shared" si="411"/>
        <v>223600</v>
      </c>
      <c r="G533" s="7">
        <v>5480</v>
      </c>
      <c r="H533" s="7"/>
      <c r="I533" s="7">
        <f t="shared" si="408"/>
        <v>5480</v>
      </c>
      <c r="J533" s="7">
        <f t="shared" si="409"/>
        <v>229080</v>
      </c>
    </row>
    <row r="534" spans="1:10">
      <c r="A534" s="18"/>
      <c r="B534" s="9">
        <v>5513</v>
      </c>
      <c r="C534" s="8" t="s">
        <v>24</v>
      </c>
      <c r="D534" s="7">
        <v>5000</v>
      </c>
      <c r="E534" s="7"/>
      <c r="F534" s="7">
        <f t="shared" si="411"/>
        <v>5000</v>
      </c>
      <c r="G534" s="7">
        <v>100</v>
      </c>
      <c r="H534" s="7"/>
      <c r="I534" s="7">
        <f t="shared" si="408"/>
        <v>100</v>
      </c>
      <c r="J534" s="7">
        <f t="shared" si="409"/>
        <v>5100</v>
      </c>
    </row>
    <row r="535" spans="1:10">
      <c r="A535" s="18"/>
      <c r="B535" s="9">
        <v>5514</v>
      </c>
      <c r="C535" s="8" t="s">
        <v>25</v>
      </c>
      <c r="D535" s="7">
        <v>51000</v>
      </c>
      <c r="E535" s="7"/>
      <c r="F535" s="7">
        <f t="shared" si="411"/>
        <v>51000</v>
      </c>
      <c r="G535" s="7">
        <v>100</v>
      </c>
      <c r="H535" s="7"/>
      <c r="I535" s="7">
        <f t="shared" si="408"/>
        <v>100</v>
      </c>
      <c r="J535" s="7">
        <f t="shared" si="409"/>
        <v>51100</v>
      </c>
    </row>
    <row r="536" spans="1:10">
      <c r="A536" s="18"/>
      <c r="B536" s="9">
        <v>5515</v>
      </c>
      <c r="C536" s="8" t="s">
        <v>26</v>
      </c>
      <c r="D536" s="7">
        <v>8200</v>
      </c>
      <c r="E536" s="7"/>
      <c r="F536" s="7">
        <f t="shared" si="411"/>
        <v>8200</v>
      </c>
      <c r="G536" s="7">
        <v>150</v>
      </c>
      <c r="H536" s="7"/>
      <c r="I536" s="7">
        <f t="shared" si="408"/>
        <v>150</v>
      </c>
      <c r="J536" s="7">
        <f t="shared" si="409"/>
        <v>8350</v>
      </c>
    </row>
    <row r="537" spans="1:10">
      <c r="A537" s="18"/>
      <c r="B537" s="9">
        <v>5522</v>
      </c>
      <c r="C537" s="8" t="s">
        <v>29</v>
      </c>
      <c r="D537" s="7">
        <v>1150</v>
      </c>
      <c r="E537" s="7"/>
      <c r="F537" s="7">
        <f t="shared" si="411"/>
        <v>1150</v>
      </c>
      <c r="G537" s="7">
        <v>100</v>
      </c>
      <c r="H537" s="7"/>
      <c r="I537" s="7">
        <f t="shared" si="408"/>
        <v>100</v>
      </c>
      <c r="J537" s="7">
        <f t="shared" si="409"/>
        <v>1250</v>
      </c>
    </row>
    <row r="538" spans="1:10">
      <c r="A538" s="18"/>
      <c r="B538" s="9">
        <v>5523</v>
      </c>
      <c r="C538" s="8" t="s">
        <v>30</v>
      </c>
      <c r="D538" s="7">
        <v>107500</v>
      </c>
      <c r="E538" s="7">
        <v>96000</v>
      </c>
      <c r="F538" s="7">
        <f t="shared" si="411"/>
        <v>203500</v>
      </c>
      <c r="G538" s="7">
        <v>10200</v>
      </c>
      <c r="H538" s="7"/>
      <c r="I538" s="7">
        <f t="shared" si="408"/>
        <v>10200</v>
      </c>
      <c r="J538" s="7">
        <f t="shared" si="409"/>
        <v>213700</v>
      </c>
    </row>
    <row r="539" spans="1:10" ht="26.25">
      <c r="A539" s="18"/>
      <c r="B539" s="9">
        <v>5525</v>
      </c>
      <c r="C539" s="11" t="s">
        <v>48</v>
      </c>
      <c r="D539" s="7">
        <v>4000</v>
      </c>
      <c r="E539" s="7"/>
      <c r="F539" s="7">
        <f t="shared" si="411"/>
        <v>4000</v>
      </c>
      <c r="G539" s="7">
        <v>1500</v>
      </c>
      <c r="H539" s="7"/>
      <c r="I539" s="7">
        <f t="shared" si="408"/>
        <v>1500</v>
      </c>
      <c r="J539" s="7">
        <f t="shared" si="409"/>
        <v>5500</v>
      </c>
    </row>
    <row r="540" spans="1:10">
      <c r="A540" s="18"/>
      <c r="B540" s="10">
        <v>4</v>
      </c>
      <c r="C540" s="8" t="s">
        <v>509</v>
      </c>
      <c r="D540" s="7">
        <f>SUM(D541)</f>
        <v>3256</v>
      </c>
      <c r="E540" s="7">
        <f t="shared" ref="E540:H540" si="413">SUM(E541)</f>
        <v>0</v>
      </c>
      <c r="F540" s="7">
        <f t="shared" si="413"/>
        <v>3256</v>
      </c>
      <c r="G540" s="7">
        <f t="shared" si="413"/>
        <v>0</v>
      </c>
      <c r="H540" s="7">
        <f t="shared" si="413"/>
        <v>0</v>
      </c>
      <c r="I540" s="7">
        <f t="shared" si="408"/>
        <v>0</v>
      </c>
      <c r="J540" s="7">
        <f t="shared" si="409"/>
        <v>3256</v>
      </c>
    </row>
    <row r="541" spans="1:10">
      <c r="A541" s="18"/>
      <c r="B541" s="9">
        <v>4500</v>
      </c>
      <c r="C541" s="173" t="s">
        <v>546</v>
      </c>
      <c r="D541" s="7">
        <v>3256</v>
      </c>
      <c r="E541" s="7"/>
      <c r="F541" s="7">
        <f t="shared" si="411"/>
        <v>3256</v>
      </c>
      <c r="G541" s="7"/>
      <c r="H541" s="7"/>
      <c r="I541" s="7">
        <f t="shared" si="408"/>
        <v>0</v>
      </c>
      <c r="J541" s="7">
        <f t="shared" si="409"/>
        <v>3256</v>
      </c>
    </row>
    <row r="542" spans="1:10">
      <c r="A542" s="15" t="s">
        <v>110</v>
      </c>
      <c r="B542" s="16"/>
      <c r="C542" s="17" t="s">
        <v>421</v>
      </c>
      <c r="D542" s="7">
        <f>SUM(D543,D547)</f>
        <v>113524</v>
      </c>
      <c r="E542" s="7">
        <f t="shared" ref="E542:H542" si="414">SUM(E543,E547)</f>
        <v>0</v>
      </c>
      <c r="F542" s="7">
        <f t="shared" si="414"/>
        <v>113524</v>
      </c>
      <c r="G542" s="7">
        <f t="shared" si="414"/>
        <v>12715</v>
      </c>
      <c r="H542" s="7">
        <f t="shared" si="414"/>
        <v>0</v>
      </c>
      <c r="I542" s="7">
        <f t="shared" si="408"/>
        <v>12715</v>
      </c>
      <c r="J542" s="7">
        <f t="shared" si="409"/>
        <v>126239</v>
      </c>
    </row>
    <row r="543" spans="1:10">
      <c r="A543" s="18"/>
      <c r="B543" s="10">
        <v>50</v>
      </c>
      <c r="C543" s="8" t="s">
        <v>3</v>
      </c>
      <c r="D543" s="7">
        <f>SUM(D544:D546)</f>
        <v>75688</v>
      </c>
      <c r="E543" s="7">
        <f t="shared" ref="E543:H543" si="415">SUM(E544:E546)</f>
        <v>0</v>
      </c>
      <c r="F543" s="7">
        <f t="shared" si="415"/>
        <v>75688</v>
      </c>
      <c r="G543" s="7">
        <f t="shared" si="415"/>
        <v>4020</v>
      </c>
      <c r="H543" s="7">
        <f t="shared" si="415"/>
        <v>0</v>
      </c>
      <c r="I543" s="7">
        <f t="shared" si="408"/>
        <v>4020</v>
      </c>
      <c r="J543" s="7">
        <f t="shared" si="409"/>
        <v>79708</v>
      </c>
    </row>
    <row r="544" spans="1:10">
      <c r="A544" s="18"/>
      <c r="B544" s="9">
        <v>5002</v>
      </c>
      <c r="C544" s="8" t="s">
        <v>13</v>
      </c>
      <c r="D544" s="7">
        <v>56165</v>
      </c>
      <c r="E544" s="7"/>
      <c r="F544" s="7">
        <f t="shared" ref="F544:F559" si="416">SUM(D544:E544)</f>
        <v>56165</v>
      </c>
      <c r="G544" s="7">
        <v>2000</v>
      </c>
      <c r="H544" s="7"/>
      <c r="I544" s="7">
        <f t="shared" ref="I544:I560" si="417">SUM(G544:H544)</f>
        <v>2000</v>
      </c>
      <c r="J544" s="7">
        <f t="shared" ref="J544:J560" si="418">I544+F544</f>
        <v>58165</v>
      </c>
    </row>
    <row r="545" spans="1:10">
      <c r="A545" s="18"/>
      <c r="B545" s="9">
        <v>5005</v>
      </c>
      <c r="C545" s="8" t="s">
        <v>14</v>
      </c>
      <c r="D545" s="7">
        <v>320</v>
      </c>
      <c r="E545" s="7"/>
      <c r="F545" s="7">
        <f t="shared" si="416"/>
        <v>320</v>
      </c>
      <c r="G545" s="7">
        <v>1000</v>
      </c>
      <c r="H545" s="7"/>
      <c r="I545" s="7">
        <f t="shared" si="417"/>
        <v>1000</v>
      </c>
      <c r="J545" s="7">
        <f t="shared" si="418"/>
        <v>1320</v>
      </c>
    </row>
    <row r="546" spans="1:10">
      <c r="A546" s="18"/>
      <c r="B546" s="9">
        <v>506</v>
      </c>
      <c r="C546" s="8" t="s">
        <v>17</v>
      </c>
      <c r="D546" s="7">
        <v>19203</v>
      </c>
      <c r="E546" s="7"/>
      <c r="F546" s="7">
        <f t="shared" si="416"/>
        <v>19203</v>
      </c>
      <c r="G546" s="7">
        <v>1020</v>
      </c>
      <c r="H546" s="7"/>
      <c r="I546" s="7">
        <f t="shared" si="417"/>
        <v>1020</v>
      </c>
      <c r="J546" s="7">
        <f t="shared" si="418"/>
        <v>20223</v>
      </c>
    </row>
    <row r="547" spans="1:10">
      <c r="A547" s="18"/>
      <c r="B547" s="10">
        <v>55</v>
      </c>
      <c r="C547" s="8" t="s">
        <v>4</v>
      </c>
      <c r="D547" s="7">
        <f>SUM(D548:D555)</f>
        <v>37836</v>
      </c>
      <c r="E547" s="7">
        <f t="shared" ref="E547:H547" si="419">SUM(E548:E555)</f>
        <v>0</v>
      </c>
      <c r="F547" s="7">
        <f t="shared" si="419"/>
        <v>37836</v>
      </c>
      <c r="G547" s="7">
        <f t="shared" si="419"/>
        <v>8695</v>
      </c>
      <c r="H547" s="7">
        <f t="shared" si="419"/>
        <v>0</v>
      </c>
      <c r="I547" s="7">
        <f t="shared" si="417"/>
        <v>8695</v>
      </c>
      <c r="J547" s="7">
        <f t="shared" si="418"/>
        <v>46531</v>
      </c>
    </row>
    <row r="548" spans="1:10">
      <c r="A548" s="18"/>
      <c r="B548" s="9">
        <v>5500</v>
      </c>
      <c r="C548" s="8" t="s">
        <v>18</v>
      </c>
      <c r="D548" s="7">
        <v>3620</v>
      </c>
      <c r="E548" s="7"/>
      <c r="F548" s="7">
        <f t="shared" si="416"/>
        <v>3620</v>
      </c>
      <c r="G548" s="7">
        <v>945</v>
      </c>
      <c r="H548" s="7"/>
      <c r="I548" s="7">
        <f t="shared" si="417"/>
        <v>945</v>
      </c>
      <c r="J548" s="7">
        <f t="shared" si="418"/>
        <v>4565</v>
      </c>
    </row>
    <row r="549" spans="1:10">
      <c r="A549" s="18"/>
      <c r="B549" s="9">
        <v>5503</v>
      </c>
      <c r="C549" s="8" t="s">
        <v>20</v>
      </c>
      <c r="D549" s="7">
        <v>300</v>
      </c>
      <c r="E549" s="7"/>
      <c r="F549" s="7">
        <f t="shared" si="416"/>
        <v>300</v>
      </c>
      <c r="G549" s="7">
        <v>650</v>
      </c>
      <c r="H549" s="7"/>
      <c r="I549" s="7">
        <f t="shared" si="417"/>
        <v>650</v>
      </c>
      <c r="J549" s="7">
        <f t="shared" si="418"/>
        <v>950</v>
      </c>
    </row>
    <row r="550" spans="1:10">
      <c r="A550" s="18"/>
      <c r="B550" s="9">
        <v>5504</v>
      </c>
      <c r="C550" s="8" t="s">
        <v>21</v>
      </c>
      <c r="D550" s="7"/>
      <c r="E550" s="7"/>
      <c r="F550" s="7">
        <f t="shared" si="416"/>
        <v>0</v>
      </c>
      <c r="G550" s="7">
        <v>800</v>
      </c>
      <c r="H550" s="7"/>
      <c r="I550" s="7">
        <f t="shared" si="417"/>
        <v>800</v>
      </c>
      <c r="J550" s="7">
        <f t="shared" si="418"/>
        <v>800</v>
      </c>
    </row>
    <row r="551" spans="1:10">
      <c r="A551" s="18"/>
      <c r="B551" s="9">
        <v>5511</v>
      </c>
      <c r="C551" s="8" t="s">
        <v>22</v>
      </c>
      <c r="D551" s="7">
        <v>23712</v>
      </c>
      <c r="E551" s="7"/>
      <c r="F551" s="7">
        <f t="shared" si="416"/>
        <v>23712</v>
      </c>
      <c r="G551" s="7">
        <v>2800</v>
      </c>
      <c r="H551" s="7"/>
      <c r="I551" s="7">
        <f t="shared" si="417"/>
        <v>2800</v>
      </c>
      <c r="J551" s="7">
        <f t="shared" si="418"/>
        <v>26512</v>
      </c>
    </row>
    <row r="552" spans="1:10">
      <c r="A552" s="18"/>
      <c r="B552" s="9">
        <v>5513</v>
      </c>
      <c r="C552" s="8" t="s">
        <v>24</v>
      </c>
      <c r="D552" s="7">
        <v>704</v>
      </c>
      <c r="E552" s="7"/>
      <c r="F552" s="7">
        <f t="shared" si="416"/>
        <v>704</v>
      </c>
      <c r="G552" s="7"/>
      <c r="H552" s="7"/>
      <c r="I552" s="7">
        <f t="shared" si="417"/>
        <v>0</v>
      </c>
      <c r="J552" s="7">
        <f t="shared" si="418"/>
        <v>704</v>
      </c>
    </row>
    <row r="553" spans="1:10">
      <c r="A553" s="18"/>
      <c r="B553" s="9">
        <v>5514</v>
      </c>
      <c r="C553" s="8" t="s">
        <v>25</v>
      </c>
      <c r="D553" s="7"/>
      <c r="E553" s="7"/>
      <c r="F553" s="7">
        <f t="shared" si="416"/>
        <v>0</v>
      </c>
      <c r="G553" s="7">
        <v>500</v>
      </c>
      <c r="H553" s="7"/>
      <c r="I553" s="7">
        <f t="shared" si="417"/>
        <v>500</v>
      </c>
      <c r="J553" s="7">
        <f t="shared" si="418"/>
        <v>500</v>
      </c>
    </row>
    <row r="554" spans="1:10">
      <c r="A554" s="18"/>
      <c r="B554" s="9">
        <v>5515</v>
      </c>
      <c r="C554" s="8" t="s">
        <v>26</v>
      </c>
      <c r="D554" s="7">
        <v>4500</v>
      </c>
      <c r="E554" s="7"/>
      <c r="F554" s="7">
        <f t="shared" si="416"/>
        <v>4500</v>
      </c>
      <c r="G554" s="7">
        <v>1000</v>
      </c>
      <c r="H554" s="7"/>
      <c r="I554" s="7">
        <f t="shared" si="417"/>
        <v>1000</v>
      </c>
      <c r="J554" s="7">
        <f t="shared" si="418"/>
        <v>5500</v>
      </c>
    </row>
    <row r="555" spans="1:10" ht="26.25">
      <c r="A555" s="18"/>
      <c r="B555" s="9">
        <v>5525</v>
      </c>
      <c r="C555" s="11" t="s">
        <v>48</v>
      </c>
      <c r="D555" s="7">
        <v>5000</v>
      </c>
      <c r="E555" s="7"/>
      <c r="F555" s="7">
        <f t="shared" si="416"/>
        <v>5000</v>
      </c>
      <c r="G555" s="7">
        <v>2000</v>
      </c>
      <c r="H555" s="7"/>
      <c r="I555" s="7">
        <f t="shared" si="417"/>
        <v>2000</v>
      </c>
      <c r="J555" s="7">
        <f t="shared" si="418"/>
        <v>7000</v>
      </c>
    </row>
    <row r="556" spans="1:10">
      <c r="A556" s="15" t="s">
        <v>111</v>
      </c>
      <c r="B556" s="16"/>
      <c r="C556" s="17" t="s">
        <v>112</v>
      </c>
      <c r="D556" s="7">
        <f>SUM(D557,D562,D575)</f>
        <v>646657</v>
      </c>
      <c r="E556" s="7">
        <f t="shared" ref="E556:H556" si="420">SUM(E557,E562,E575)</f>
        <v>0</v>
      </c>
      <c r="F556" s="7">
        <f t="shared" si="420"/>
        <v>646657</v>
      </c>
      <c r="G556" s="7">
        <f t="shared" si="420"/>
        <v>174500</v>
      </c>
      <c r="H556" s="7">
        <f t="shared" si="420"/>
        <v>0</v>
      </c>
      <c r="I556" s="7">
        <f t="shared" si="417"/>
        <v>174500</v>
      </c>
      <c r="J556" s="7">
        <f t="shared" si="418"/>
        <v>821157</v>
      </c>
    </row>
    <row r="557" spans="1:10">
      <c r="A557" s="18"/>
      <c r="B557" s="10">
        <v>50</v>
      </c>
      <c r="C557" s="8" t="s">
        <v>3</v>
      </c>
      <c r="D557" s="7">
        <f>SUM(D558:D561)</f>
        <v>451149</v>
      </c>
      <c r="E557" s="7">
        <f t="shared" ref="E557:H557" si="421">SUM(E558:E561)</f>
        <v>0</v>
      </c>
      <c r="F557" s="7">
        <f t="shared" si="421"/>
        <v>451149</v>
      </c>
      <c r="G557" s="7">
        <f t="shared" si="421"/>
        <v>32609</v>
      </c>
      <c r="H557" s="7">
        <f t="shared" si="421"/>
        <v>0</v>
      </c>
      <c r="I557" s="7">
        <f t="shared" si="417"/>
        <v>32609</v>
      </c>
      <c r="J557" s="7">
        <f t="shared" si="418"/>
        <v>483758</v>
      </c>
    </row>
    <row r="558" spans="1:10">
      <c r="A558" s="18"/>
      <c r="B558" s="9">
        <v>5002</v>
      </c>
      <c r="C558" s="8" t="s">
        <v>13</v>
      </c>
      <c r="D558" s="7">
        <v>332182</v>
      </c>
      <c r="E558" s="7"/>
      <c r="F558" s="7">
        <f t="shared" si="416"/>
        <v>332182</v>
      </c>
      <c r="G558" s="7">
        <v>19502</v>
      </c>
      <c r="H558" s="7"/>
      <c r="I558" s="7">
        <f t="shared" si="417"/>
        <v>19502</v>
      </c>
      <c r="J558" s="7">
        <f t="shared" si="418"/>
        <v>351684</v>
      </c>
    </row>
    <row r="559" spans="1:10">
      <c r="A559" s="18"/>
      <c r="B559" s="9">
        <v>5005</v>
      </c>
      <c r="C559" s="8" t="s">
        <v>14</v>
      </c>
      <c r="D559" s="7">
        <v>5000</v>
      </c>
      <c r="E559" s="7"/>
      <c r="F559" s="7">
        <f t="shared" si="416"/>
        <v>5000</v>
      </c>
      <c r="G559" s="7">
        <v>4168</v>
      </c>
      <c r="H559" s="7"/>
      <c r="I559" s="7">
        <f t="shared" si="417"/>
        <v>4168</v>
      </c>
      <c r="J559" s="7">
        <f t="shared" si="418"/>
        <v>9168</v>
      </c>
    </row>
    <row r="560" spans="1:10">
      <c r="A560" s="18"/>
      <c r="B560" s="9">
        <v>505</v>
      </c>
      <c r="C560" s="8" t="s">
        <v>16</v>
      </c>
      <c r="D560" s="7"/>
      <c r="E560" s="7"/>
      <c r="F560" s="7">
        <f t="shared" ref="F560:F576" si="422">SUM(D560:E560)</f>
        <v>0</v>
      </c>
      <c r="G560" s="7">
        <v>500</v>
      </c>
      <c r="H560" s="7"/>
      <c r="I560" s="7">
        <f t="shared" si="417"/>
        <v>500</v>
      </c>
      <c r="J560" s="7">
        <f t="shared" si="418"/>
        <v>500</v>
      </c>
    </row>
    <row r="561" spans="1:10">
      <c r="A561" s="18"/>
      <c r="B561" s="9">
        <v>506</v>
      </c>
      <c r="C561" s="8" t="s">
        <v>17</v>
      </c>
      <c r="D561" s="7">
        <v>113967</v>
      </c>
      <c r="E561" s="7"/>
      <c r="F561" s="7">
        <f t="shared" si="422"/>
        <v>113967</v>
      </c>
      <c r="G561" s="7">
        <v>8439</v>
      </c>
      <c r="H561" s="7"/>
      <c r="I561" s="7">
        <f t="shared" ref="I561:I577" si="423">SUM(G561:H561)</f>
        <v>8439</v>
      </c>
      <c r="J561" s="7">
        <f t="shared" ref="J561:J577" si="424">I561+F561</f>
        <v>122406</v>
      </c>
    </row>
    <row r="562" spans="1:10">
      <c r="A562" s="18"/>
      <c r="B562" s="10">
        <v>55</v>
      </c>
      <c r="C562" s="8" t="s">
        <v>4</v>
      </c>
      <c r="D562" s="7">
        <f>SUM(D563:D574)</f>
        <v>194348</v>
      </c>
      <c r="E562" s="7">
        <f t="shared" ref="E562:H562" si="425">SUM(E563:E574)</f>
        <v>0</v>
      </c>
      <c r="F562" s="7">
        <f t="shared" si="425"/>
        <v>194348</v>
      </c>
      <c r="G562" s="7">
        <f t="shared" si="425"/>
        <v>141891</v>
      </c>
      <c r="H562" s="7">
        <f t="shared" si="425"/>
        <v>0</v>
      </c>
      <c r="I562" s="7">
        <f t="shared" si="423"/>
        <v>141891</v>
      </c>
      <c r="J562" s="7">
        <f t="shared" si="424"/>
        <v>336239</v>
      </c>
    </row>
    <row r="563" spans="1:10">
      <c r="A563" s="18"/>
      <c r="B563" s="9">
        <v>5500</v>
      </c>
      <c r="C563" s="8" t="s">
        <v>18</v>
      </c>
      <c r="D563" s="7">
        <v>23217</v>
      </c>
      <c r="E563" s="7"/>
      <c r="F563" s="7">
        <f t="shared" si="422"/>
        <v>23217</v>
      </c>
      <c r="G563" s="7">
        <v>13901</v>
      </c>
      <c r="H563" s="7"/>
      <c r="I563" s="7">
        <f t="shared" si="423"/>
        <v>13901</v>
      </c>
      <c r="J563" s="7">
        <f t="shared" si="424"/>
        <v>37118</v>
      </c>
    </row>
    <row r="564" spans="1:10">
      <c r="A564" s="18"/>
      <c r="B564" s="9">
        <v>5503</v>
      </c>
      <c r="C564" s="8" t="s">
        <v>20</v>
      </c>
      <c r="D564" s="7">
        <v>2098</v>
      </c>
      <c r="E564" s="7"/>
      <c r="F564" s="7">
        <f t="shared" si="422"/>
        <v>2098</v>
      </c>
      <c r="G564" s="7">
        <v>3926</v>
      </c>
      <c r="H564" s="7"/>
      <c r="I564" s="7">
        <f t="shared" si="423"/>
        <v>3926</v>
      </c>
      <c r="J564" s="7">
        <f t="shared" si="424"/>
        <v>6024</v>
      </c>
    </row>
    <row r="565" spans="1:10">
      <c r="A565" s="18"/>
      <c r="B565" s="9">
        <v>5504</v>
      </c>
      <c r="C565" s="8" t="s">
        <v>21</v>
      </c>
      <c r="D565" s="7">
        <v>1831</v>
      </c>
      <c r="E565" s="7"/>
      <c r="F565" s="7">
        <f t="shared" si="422"/>
        <v>1831</v>
      </c>
      <c r="G565" s="7">
        <v>3331</v>
      </c>
      <c r="H565" s="7"/>
      <c r="I565" s="7">
        <f t="shared" si="423"/>
        <v>3331</v>
      </c>
      <c r="J565" s="7">
        <f t="shared" si="424"/>
        <v>5162</v>
      </c>
    </row>
    <row r="566" spans="1:10">
      <c r="A566" s="18"/>
      <c r="B566" s="9">
        <v>5511</v>
      </c>
      <c r="C566" s="8" t="s">
        <v>22</v>
      </c>
      <c r="D566" s="7">
        <v>139741</v>
      </c>
      <c r="E566" s="7"/>
      <c r="F566" s="7">
        <f t="shared" si="422"/>
        <v>139741</v>
      </c>
      <c r="G566" s="7">
        <v>82965</v>
      </c>
      <c r="H566" s="7"/>
      <c r="I566" s="7">
        <f t="shared" si="423"/>
        <v>82965</v>
      </c>
      <c r="J566" s="7">
        <f t="shared" si="424"/>
        <v>222706</v>
      </c>
    </row>
    <row r="567" spans="1:10">
      <c r="A567" s="18"/>
      <c r="B567" s="9">
        <v>5513</v>
      </c>
      <c r="C567" s="8" t="s">
        <v>24</v>
      </c>
      <c r="D567" s="7">
        <v>1703</v>
      </c>
      <c r="E567" s="7"/>
      <c r="F567" s="7">
        <f t="shared" si="422"/>
        <v>1703</v>
      </c>
      <c r="G567" s="7">
        <v>1408</v>
      </c>
      <c r="H567" s="7"/>
      <c r="I567" s="7">
        <f t="shared" si="423"/>
        <v>1408</v>
      </c>
      <c r="J567" s="7">
        <f t="shared" si="424"/>
        <v>3111</v>
      </c>
    </row>
    <row r="568" spans="1:10">
      <c r="A568" s="18"/>
      <c r="B568" s="9">
        <v>5514</v>
      </c>
      <c r="C568" s="8" t="s">
        <v>25</v>
      </c>
      <c r="D568" s="7">
        <v>1586</v>
      </c>
      <c r="E568" s="7"/>
      <c r="F568" s="7">
        <f t="shared" si="422"/>
        <v>1586</v>
      </c>
      <c r="G568" s="7">
        <v>1200</v>
      </c>
      <c r="H568" s="7"/>
      <c r="I568" s="7">
        <f t="shared" si="423"/>
        <v>1200</v>
      </c>
      <c r="J568" s="7">
        <f t="shared" si="424"/>
        <v>2786</v>
      </c>
    </row>
    <row r="569" spans="1:10">
      <c r="A569" s="18"/>
      <c r="B569" s="9">
        <v>5515</v>
      </c>
      <c r="C569" s="8" t="s">
        <v>26</v>
      </c>
      <c r="D569" s="7">
        <v>3628</v>
      </c>
      <c r="E569" s="7"/>
      <c r="F569" s="7">
        <f t="shared" si="422"/>
        <v>3628</v>
      </c>
      <c r="G569" s="7">
        <v>5078</v>
      </c>
      <c r="H569" s="7"/>
      <c r="I569" s="7">
        <f t="shared" si="423"/>
        <v>5078</v>
      </c>
      <c r="J569" s="7">
        <f t="shared" si="424"/>
        <v>8706</v>
      </c>
    </row>
    <row r="570" spans="1:10">
      <c r="A570" s="18"/>
      <c r="B570" s="9">
        <v>5522</v>
      </c>
      <c r="C570" s="8" t="s">
        <v>29</v>
      </c>
      <c r="D570" s="7">
        <v>480</v>
      </c>
      <c r="E570" s="7"/>
      <c r="F570" s="7">
        <f t="shared" si="422"/>
        <v>480</v>
      </c>
      <c r="G570" s="7"/>
      <c r="H570" s="7"/>
      <c r="I570" s="7">
        <f t="shared" si="423"/>
        <v>0</v>
      </c>
      <c r="J570" s="7">
        <f t="shared" si="424"/>
        <v>480</v>
      </c>
    </row>
    <row r="571" spans="1:10">
      <c r="A571" s="18"/>
      <c r="B571" s="9">
        <v>5523</v>
      </c>
      <c r="C571" s="8" t="s">
        <v>30</v>
      </c>
      <c r="D571" s="7">
        <v>2952</v>
      </c>
      <c r="E571" s="7"/>
      <c r="F571" s="7">
        <f t="shared" si="422"/>
        <v>2952</v>
      </c>
      <c r="G571" s="7">
        <v>1000</v>
      </c>
      <c r="H571" s="7"/>
      <c r="I571" s="7">
        <f t="shared" si="423"/>
        <v>1000</v>
      </c>
      <c r="J571" s="7">
        <f t="shared" si="424"/>
        <v>3952</v>
      </c>
    </row>
    <row r="572" spans="1:10">
      <c r="A572" s="18"/>
      <c r="B572" s="9">
        <v>5524</v>
      </c>
      <c r="C572" s="8" t="s">
        <v>31</v>
      </c>
      <c r="D572" s="7">
        <v>1959</v>
      </c>
      <c r="E572" s="7"/>
      <c r="F572" s="7">
        <f t="shared" si="422"/>
        <v>1959</v>
      </c>
      <c r="G572" s="7">
        <v>2098</v>
      </c>
      <c r="H572" s="7"/>
      <c r="I572" s="7">
        <f t="shared" si="423"/>
        <v>2098</v>
      </c>
      <c r="J572" s="7">
        <f t="shared" si="424"/>
        <v>4057</v>
      </c>
    </row>
    <row r="573" spans="1:10" ht="26.25">
      <c r="A573" s="18"/>
      <c r="B573" s="9">
        <v>5525</v>
      </c>
      <c r="C573" s="11" t="s">
        <v>48</v>
      </c>
      <c r="D573" s="7">
        <v>15033</v>
      </c>
      <c r="E573" s="7"/>
      <c r="F573" s="7">
        <f t="shared" si="422"/>
        <v>15033</v>
      </c>
      <c r="G573" s="7">
        <v>26984</v>
      </c>
      <c r="H573" s="7"/>
      <c r="I573" s="7">
        <f t="shared" si="423"/>
        <v>26984</v>
      </c>
      <c r="J573" s="7">
        <f t="shared" si="424"/>
        <v>42017</v>
      </c>
    </row>
    <row r="574" spans="1:10">
      <c r="A574" s="18"/>
      <c r="B574" s="9">
        <v>5539</v>
      </c>
      <c r="C574" s="8" t="s">
        <v>34</v>
      </c>
      <c r="D574" s="7">
        <v>120</v>
      </c>
      <c r="E574" s="7"/>
      <c r="F574" s="7">
        <f t="shared" si="422"/>
        <v>120</v>
      </c>
      <c r="G574" s="7"/>
      <c r="H574" s="7"/>
      <c r="I574" s="7">
        <f t="shared" si="423"/>
        <v>0</v>
      </c>
      <c r="J574" s="7">
        <f t="shared" si="424"/>
        <v>120</v>
      </c>
    </row>
    <row r="575" spans="1:10">
      <c r="A575" s="18"/>
      <c r="B575" s="10">
        <v>4</v>
      </c>
      <c r="C575" s="8" t="s">
        <v>509</v>
      </c>
      <c r="D575" s="7">
        <f>SUM(D576)</f>
        <v>1160</v>
      </c>
      <c r="E575" s="7">
        <f t="shared" ref="E575:H575" si="426">SUM(E576)</f>
        <v>0</v>
      </c>
      <c r="F575" s="7">
        <f t="shared" si="426"/>
        <v>1160</v>
      </c>
      <c r="G575" s="7">
        <f t="shared" si="426"/>
        <v>0</v>
      </c>
      <c r="H575" s="7">
        <f t="shared" si="426"/>
        <v>0</v>
      </c>
      <c r="I575" s="7">
        <f t="shared" si="423"/>
        <v>0</v>
      </c>
      <c r="J575" s="7">
        <f t="shared" si="424"/>
        <v>1160</v>
      </c>
    </row>
    <row r="576" spans="1:10">
      <c r="A576" s="18"/>
      <c r="B576" s="9">
        <v>4500</v>
      </c>
      <c r="C576" s="173" t="s">
        <v>546</v>
      </c>
      <c r="D576" s="7">
        <v>1160</v>
      </c>
      <c r="E576" s="7"/>
      <c r="F576" s="7">
        <f t="shared" si="422"/>
        <v>1160</v>
      </c>
      <c r="G576" s="7"/>
      <c r="H576" s="7"/>
      <c r="I576" s="7">
        <f t="shared" si="423"/>
        <v>0</v>
      </c>
      <c r="J576" s="7">
        <f t="shared" si="424"/>
        <v>1160</v>
      </c>
    </row>
    <row r="577" spans="1:10">
      <c r="A577" s="174" t="s">
        <v>80</v>
      </c>
      <c r="B577" s="21"/>
      <c r="C577" s="168" t="s">
        <v>81</v>
      </c>
      <c r="D577" s="7">
        <f>SUM(D578)</f>
        <v>21600</v>
      </c>
      <c r="E577" s="7">
        <f t="shared" ref="E577:H578" si="427">SUM(E578)</f>
        <v>0</v>
      </c>
      <c r="F577" s="7">
        <f t="shared" si="427"/>
        <v>21600</v>
      </c>
      <c r="G577" s="7">
        <f t="shared" si="427"/>
        <v>0</v>
      </c>
      <c r="H577" s="7">
        <f t="shared" si="427"/>
        <v>0</v>
      </c>
      <c r="I577" s="7">
        <f t="shared" si="423"/>
        <v>0</v>
      </c>
      <c r="J577" s="7">
        <f t="shared" si="424"/>
        <v>21600</v>
      </c>
    </row>
    <row r="578" spans="1:10">
      <c r="A578" s="175"/>
      <c r="B578" s="23">
        <v>4</v>
      </c>
      <c r="C578" s="169" t="s">
        <v>509</v>
      </c>
      <c r="D578" s="7">
        <f>SUM(D579)</f>
        <v>21600</v>
      </c>
      <c r="E578" s="7">
        <f t="shared" si="427"/>
        <v>0</v>
      </c>
      <c r="F578" s="7">
        <f t="shared" si="427"/>
        <v>21600</v>
      </c>
      <c r="G578" s="7">
        <f t="shared" si="427"/>
        <v>0</v>
      </c>
      <c r="H578" s="7">
        <f t="shared" si="427"/>
        <v>0</v>
      </c>
      <c r="I578" s="7">
        <f t="shared" ref="I578:I581" si="428">SUM(G578:H578)</f>
        <v>0</v>
      </c>
      <c r="J578" s="7">
        <f t="shared" ref="J578:J581" si="429">I578+F578</f>
        <v>21600</v>
      </c>
    </row>
    <row r="579" spans="1:10">
      <c r="A579" s="175"/>
      <c r="B579" s="9">
        <v>4500</v>
      </c>
      <c r="C579" s="173" t="s">
        <v>546</v>
      </c>
      <c r="D579" s="7">
        <v>21600</v>
      </c>
      <c r="E579" s="7"/>
      <c r="F579" s="7">
        <f t="shared" ref="F579" si="430">SUM(D579:E579)</f>
        <v>21600</v>
      </c>
      <c r="G579" s="7"/>
      <c r="H579" s="7"/>
      <c r="I579" s="7">
        <f t="shared" si="428"/>
        <v>0</v>
      </c>
      <c r="J579" s="7">
        <f t="shared" si="429"/>
        <v>21600</v>
      </c>
    </row>
    <row r="580" spans="1:10">
      <c r="A580" s="15" t="s">
        <v>63</v>
      </c>
      <c r="B580" s="16"/>
      <c r="C580" s="17" t="s">
        <v>64</v>
      </c>
      <c r="D580" s="7">
        <f>SUM(D581,D583)</f>
        <v>845825</v>
      </c>
      <c r="E580" s="7">
        <f t="shared" ref="E580:H580" si="431">SUM(E581,E583)</f>
        <v>0</v>
      </c>
      <c r="F580" s="7">
        <f t="shared" si="431"/>
        <v>845825</v>
      </c>
      <c r="G580" s="7">
        <f t="shared" si="431"/>
        <v>0</v>
      </c>
      <c r="H580" s="7">
        <f t="shared" si="431"/>
        <v>0</v>
      </c>
      <c r="I580" s="7">
        <f t="shared" si="428"/>
        <v>0</v>
      </c>
      <c r="J580" s="7">
        <f t="shared" si="429"/>
        <v>845825</v>
      </c>
    </row>
    <row r="581" spans="1:10">
      <c r="A581" s="18"/>
      <c r="B581" s="10">
        <v>55</v>
      </c>
      <c r="C581" s="8" t="s">
        <v>4</v>
      </c>
      <c r="D581" s="7">
        <f>SUM(D582)</f>
        <v>94314</v>
      </c>
      <c r="E581" s="7">
        <f t="shared" ref="E581:H581" si="432">SUM(E582)</f>
        <v>0</v>
      </c>
      <c r="F581" s="7">
        <f t="shared" si="432"/>
        <v>94314</v>
      </c>
      <c r="G581" s="7">
        <f t="shared" si="432"/>
        <v>0</v>
      </c>
      <c r="H581" s="7">
        <f t="shared" si="432"/>
        <v>0</v>
      </c>
      <c r="I581" s="7">
        <f t="shared" si="428"/>
        <v>0</v>
      </c>
      <c r="J581" s="7">
        <f t="shared" si="429"/>
        <v>94314</v>
      </c>
    </row>
    <row r="582" spans="1:10" ht="26.25">
      <c r="A582" s="18"/>
      <c r="B582" s="9">
        <v>5525</v>
      </c>
      <c r="C582" s="11" t="s">
        <v>48</v>
      </c>
      <c r="D582" s="273">
        <v>94314</v>
      </c>
      <c r="E582" s="7"/>
      <c r="F582" s="7">
        <f t="shared" ref="F582:F600" si="433">SUM(D582:E582)</f>
        <v>94314</v>
      </c>
      <c r="G582" s="7"/>
      <c r="H582" s="7"/>
      <c r="I582" s="7">
        <f t="shared" ref="I582:I585" si="434">SUM(G582:H582)</f>
        <v>0</v>
      </c>
      <c r="J582" s="7">
        <f t="shared" ref="J582:J585" si="435">I582+F582</f>
        <v>94314</v>
      </c>
    </row>
    <row r="583" spans="1:10">
      <c r="A583" s="18"/>
      <c r="B583" s="10">
        <v>4</v>
      </c>
      <c r="C583" s="8" t="s">
        <v>509</v>
      </c>
      <c r="D583" s="273">
        <f>SUM(D584:D584)</f>
        <v>751511</v>
      </c>
      <c r="E583" s="7">
        <f>SUM(E584:E584)</f>
        <v>0</v>
      </c>
      <c r="F583" s="7">
        <f>SUM(F584:F584)</f>
        <v>751511</v>
      </c>
      <c r="G583" s="7">
        <f>SUM(G584:G584)</f>
        <v>0</v>
      </c>
      <c r="H583" s="7">
        <f>SUM(H584:H584)</f>
        <v>0</v>
      </c>
      <c r="I583" s="7">
        <f t="shared" si="434"/>
        <v>0</v>
      </c>
      <c r="J583" s="7">
        <f t="shared" si="435"/>
        <v>751511</v>
      </c>
    </row>
    <row r="584" spans="1:10">
      <c r="A584" s="18"/>
      <c r="B584" s="9">
        <v>4500</v>
      </c>
      <c r="C584" s="173" t="s">
        <v>546</v>
      </c>
      <c r="D584" s="273">
        <v>751511</v>
      </c>
      <c r="E584" s="7"/>
      <c r="F584" s="7">
        <f t="shared" si="433"/>
        <v>751511</v>
      </c>
      <c r="G584" s="7"/>
      <c r="H584" s="7"/>
      <c r="I584" s="7">
        <f t="shared" si="434"/>
        <v>0</v>
      </c>
      <c r="J584" s="7">
        <f t="shared" si="435"/>
        <v>751511</v>
      </c>
    </row>
    <row r="585" spans="1:10">
      <c r="A585" s="15" t="s">
        <v>113</v>
      </c>
      <c r="B585" s="16"/>
      <c r="C585" s="17" t="s">
        <v>114</v>
      </c>
      <c r="D585" s="167">
        <f>SUM(D586)</f>
        <v>91915</v>
      </c>
      <c r="E585" s="167">
        <f t="shared" ref="E585:H586" si="436">SUM(E586)</f>
        <v>0</v>
      </c>
      <c r="F585" s="7">
        <f t="shared" si="433"/>
        <v>91915</v>
      </c>
      <c r="G585" s="167">
        <f t="shared" si="436"/>
        <v>0</v>
      </c>
      <c r="H585" s="167">
        <f t="shared" si="436"/>
        <v>0</v>
      </c>
      <c r="I585" s="7">
        <f t="shared" si="434"/>
        <v>0</v>
      </c>
      <c r="J585" s="7">
        <f t="shared" si="435"/>
        <v>91915</v>
      </c>
    </row>
    <row r="586" spans="1:10">
      <c r="A586" s="18"/>
      <c r="B586" s="10">
        <v>4</v>
      </c>
      <c r="C586" s="8" t="s">
        <v>509</v>
      </c>
      <c r="D586" s="7">
        <f>SUM(D587)</f>
        <v>91915</v>
      </c>
      <c r="E586" s="7">
        <f t="shared" si="436"/>
        <v>0</v>
      </c>
      <c r="F586" s="7">
        <f t="shared" si="433"/>
        <v>91915</v>
      </c>
      <c r="G586" s="7">
        <f t="shared" si="436"/>
        <v>0</v>
      </c>
      <c r="H586" s="7">
        <f t="shared" si="436"/>
        <v>0</v>
      </c>
      <c r="I586" s="7">
        <f t="shared" ref="I586:I588" si="437">SUM(G586:H586)</f>
        <v>0</v>
      </c>
      <c r="J586" s="7">
        <f t="shared" ref="J586:J588" si="438">I586+F586</f>
        <v>91915</v>
      </c>
    </row>
    <row r="587" spans="1:10">
      <c r="A587" s="18"/>
      <c r="B587" s="9">
        <v>4500</v>
      </c>
      <c r="C587" s="173" t="s">
        <v>546</v>
      </c>
      <c r="D587" s="7">
        <v>91915</v>
      </c>
      <c r="E587" s="7"/>
      <c r="F587" s="7">
        <f t="shared" si="433"/>
        <v>91915</v>
      </c>
      <c r="G587" s="7"/>
      <c r="H587" s="7"/>
      <c r="I587" s="7">
        <f t="shared" si="437"/>
        <v>0</v>
      </c>
      <c r="J587" s="7">
        <f t="shared" si="438"/>
        <v>91915</v>
      </c>
    </row>
    <row r="588" spans="1:10">
      <c r="A588" s="15" t="s">
        <v>115</v>
      </c>
      <c r="B588" s="8"/>
      <c r="C588" s="176" t="s">
        <v>116</v>
      </c>
      <c r="D588" s="7">
        <f>SUM(D589)</f>
        <v>5752</v>
      </c>
      <c r="E588" s="7">
        <f t="shared" ref="E588:H589" si="439">SUM(E589)</f>
        <v>0</v>
      </c>
      <c r="F588" s="7">
        <f t="shared" si="433"/>
        <v>5752</v>
      </c>
      <c r="G588" s="7">
        <f t="shared" si="439"/>
        <v>0</v>
      </c>
      <c r="H588" s="7">
        <f t="shared" si="439"/>
        <v>0</v>
      </c>
      <c r="I588" s="7">
        <f t="shared" si="437"/>
        <v>0</v>
      </c>
      <c r="J588" s="7">
        <f t="shared" si="438"/>
        <v>5752</v>
      </c>
    </row>
    <row r="589" spans="1:10">
      <c r="A589" s="18"/>
      <c r="B589" s="10">
        <v>4</v>
      </c>
      <c r="C589" s="8" t="s">
        <v>509</v>
      </c>
      <c r="D589" s="7">
        <f>SUM(D590)</f>
        <v>5752</v>
      </c>
      <c r="E589" s="7">
        <f t="shared" si="439"/>
        <v>0</v>
      </c>
      <c r="F589" s="7">
        <f t="shared" si="433"/>
        <v>5752</v>
      </c>
      <c r="G589" s="7">
        <f t="shared" si="439"/>
        <v>0</v>
      </c>
      <c r="H589" s="7">
        <f t="shared" si="439"/>
        <v>0</v>
      </c>
      <c r="I589" s="7">
        <f t="shared" ref="I589:I598" si="440">SUM(G589:H589)</f>
        <v>0</v>
      </c>
      <c r="J589" s="7">
        <f t="shared" ref="J589:J598" si="441">I589+F589</f>
        <v>5752</v>
      </c>
    </row>
    <row r="590" spans="1:10">
      <c r="A590" s="18"/>
      <c r="B590" s="9">
        <v>4500</v>
      </c>
      <c r="C590" s="173" t="s">
        <v>546</v>
      </c>
      <c r="D590" s="7">
        <v>5752</v>
      </c>
      <c r="E590" s="7"/>
      <c r="F590" s="7">
        <f t="shared" si="433"/>
        <v>5752</v>
      </c>
      <c r="G590" s="7"/>
      <c r="H590" s="7"/>
      <c r="I590" s="7">
        <f t="shared" si="440"/>
        <v>0</v>
      </c>
      <c r="J590" s="7">
        <f t="shared" si="441"/>
        <v>5752</v>
      </c>
    </row>
    <row r="591" spans="1:10">
      <c r="A591" s="15" t="s">
        <v>65</v>
      </c>
      <c r="B591" s="16"/>
      <c r="C591" s="17" t="s">
        <v>66</v>
      </c>
      <c r="D591" s="7">
        <f>SUM(D592,D595,D599)</f>
        <v>188680</v>
      </c>
      <c r="E591" s="7">
        <f t="shared" ref="E591:H591" si="442">SUM(E592,E595,E599)</f>
        <v>0</v>
      </c>
      <c r="F591" s="7">
        <f t="shared" si="442"/>
        <v>188680</v>
      </c>
      <c r="G591" s="7">
        <f t="shared" si="442"/>
        <v>0</v>
      </c>
      <c r="H591" s="7">
        <f t="shared" si="442"/>
        <v>0</v>
      </c>
      <c r="I591" s="7">
        <f t="shared" si="440"/>
        <v>0</v>
      </c>
      <c r="J591" s="7">
        <f t="shared" si="441"/>
        <v>188680</v>
      </c>
    </row>
    <row r="592" spans="1:10">
      <c r="A592" s="18"/>
      <c r="B592" s="10">
        <v>50</v>
      </c>
      <c r="C592" s="8" t="s">
        <v>3</v>
      </c>
      <c r="D592" s="7">
        <f>SUM(D593:D594)</f>
        <v>2162</v>
      </c>
      <c r="E592" s="7">
        <f t="shared" ref="E592:H592" si="443">SUM(E593:E594)</f>
        <v>0</v>
      </c>
      <c r="F592" s="7">
        <f t="shared" si="443"/>
        <v>2162</v>
      </c>
      <c r="G592" s="7">
        <f t="shared" si="443"/>
        <v>0</v>
      </c>
      <c r="H592" s="7">
        <f t="shared" si="443"/>
        <v>0</v>
      </c>
      <c r="I592" s="7">
        <f t="shared" si="440"/>
        <v>0</v>
      </c>
      <c r="J592" s="7">
        <f t="shared" si="441"/>
        <v>2162</v>
      </c>
    </row>
    <row r="593" spans="1:10">
      <c r="A593" s="18"/>
      <c r="B593" s="9">
        <v>505</v>
      </c>
      <c r="C593" s="8" t="s">
        <v>16</v>
      </c>
      <c r="D593" s="7">
        <v>1300</v>
      </c>
      <c r="E593" s="7"/>
      <c r="F593" s="7">
        <f t="shared" si="433"/>
        <v>1300</v>
      </c>
      <c r="G593" s="7"/>
      <c r="H593" s="7"/>
      <c r="I593" s="7">
        <f t="shared" si="440"/>
        <v>0</v>
      </c>
      <c r="J593" s="7">
        <f t="shared" si="441"/>
        <v>1300</v>
      </c>
    </row>
    <row r="594" spans="1:10">
      <c r="A594" s="18"/>
      <c r="B594" s="9">
        <v>506</v>
      </c>
      <c r="C594" s="8" t="s">
        <v>17</v>
      </c>
      <c r="D594" s="7">
        <v>862</v>
      </c>
      <c r="E594" s="7"/>
      <c r="F594" s="7">
        <f t="shared" si="433"/>
        <v>862</v>
      </c>
      <c r="G594" s="7"/>
      <c r="H594" s="7"/>
      <c r="I594" s="7">
        <f t="shared" si="440"/>
        <v>0</v>
      </c>
      <c r="J594" s="7">
        <f t="shared" si="441"/>
        <v>862</v>
      </c>
    </row>
    <row r="595" spans="1:10">
      <c r="A595" s="18"/>
      <c r="B595" s="10">
        <v>55</v>
      </c>
      <c r="C595" s="8" t="s">
        <v>4</v>
      </c>
      <c r="D595" s="7">
        <f>SUM(D596:D598)</f>
        <v>86518</v>
      </c>
      <c r="E595" s="7">
        <f t="shared" ref="E595:H595" si="444">SUM(E596:E598)</f>
        <v>0</v>
      </c>
      <c r="F595" s="7">
        <f t="shared" si="444"/>
        <v>86518</v>
      </c>
      <c r="G595" s="7">
        <f t="shared" si="444"/>
        <v>0</v>
      </c>
      <c r="H595" s="7">
        <f t="shared" si="444"/>
        <v>0</v>
      </c>
      <c r="I595" s="7">
        <f t="shared" si="440"/>
        <v>0</v>
      </c>
      <c r="J595" s="7">
        <f t="shared" si="441"/>
        <v>86518</v>
      </c>
    </row>
    <row r="596" spans="1:10">
      <c r="A596" s="18"/>
      <c r="B596" s="9">
        <v>5502</v>
      </c>
      <c r="C596" s="8" t="s">
        <v>19</v>
      </c>
      <c r="D596" s="7">
        <v>10000</v>
      </c>
      <c r="E596" s="7"/>
      <c r="F596" s="7">
        <f t="shared" si="433"/>
        <v>10000</v>
      </c>
      <c r="G596" s="7"/>
      <c r="H596" s="7"/>
      <c r="I596" s="7">
        <f t="shared" si="440"/>
        <v>0</v>
      </c>
      <c r="J596" s="7">
        <f t="shared" si="441"/>
        <v>10000</v>
      </c>
    </row>
    <row r="597" spans="1:10" s="261" customFormat="1">
      <c r="A597" s="18"/>
      <c r="B597" s="9">
        <v>5514</v>
      </c>
      <c r="C597" s="8" t="s">
        <v>25</v>
      </c>
      <c r="D597" s="7">
        <v>6500</v>
      </c>
      <c r="E597" s="7"/>
      <c r="F597" s="7">
        <f t="shared" si="433"/>
        <v>6500</v>
      </c>
      <c r="G597" s="7"/>
      <c r="H597" s="7"/>
      <c r="I597" s="7"/>
      <c r="J597" s="7">
        <f t="shared" si="441"/>
        <v>6500</v>
      </c>
    </row>
    <row r="598" spans="1:10" ht="26.25">
      <c r="A598" s="18"/>
      <c r="B598" s="9">
        <v>5525</v>
      </c>
      <c r="C598" s="11" t="s">
        <v>48</v>
      </c>
      <c r="D598" s="7">
        <v>70018</v>
      </c>
      <c r="E598" s="7"/>
      <c r="F598" s="7">
        <f t="shared" si="433"/>
        <v>70018</v>
      </c>
      <c r="G598" s="7"/>
      <c r="H598" s="7"/>
      <c r="I598" s="7">
        <f t="shared" si="440"/>
        <v>0</v>
      </c>
      <c r="J598" s="7">
        <f t="shared" si="441"/>
        <v>70018</v>
      </c>
    </row>
    <row r="599" spans="1:10" s="261" customFormat="1">
      <c r="A599" s="18"/>
      <c r="B599" s="10">
        <v>6</v>
      </c>
      <c r="C599" s="8" t="s">
        <v>5</v>
      </c>
      <c r="D599" s="7">
        <f>SUM(D600)</f>
        <v>100000</v>
      </c>
      <c r="E599" s="7">
        <f t="shared" ref="E599:H599" si="445">SUM(E600)</f>
        <v>0</v>
      </c>
      <c r="F599" s="7">
        <f t="shared" si="433"/>
        <v>100000</v>
      </c>
      <c r="G599" s="7">
        <f t="shared" si="445"/>
        <v>0</v>
      </c>
      <c r="H599" s="7">
        <f t="shared" si="445"/>
        <v>0</v>
      </c>
      <c r="I599" s="7">
        <f t="shared" ref="I599:I600" si="446">SUM(G599:H599)</f>
        <v>0</v>
      </c>
      <c r="J599" s="7">
        <f t="shared" ref="J599:J600" si="447">I599+F599</f>
        <v>100000</v>
      </c>
    </row>
    <row r="600" spans="1:10" s="261" customFormat="1">
      <c r="A600" s="18"/>
      <c r="B600" s="9">
        <v>608</v>
      </c>
      <c r="C600" s="8" t="s">
        <v>37</v>
      </c>
      <c r="D600" s="7">
        <v>100000</v>
      </c>
      <c r="E600" s="7"/>
      <c r="F600" s="7">
        <f t="shared" si="433"/>
        <v>100000</v>
      </c>
      <c r="G600" s="7"/>
      <c r="H600" s="7"/>
      <c r="I600" s="7">
        <f t="shared" si="446"/>
        <v>0</v>
      </c>
      <c r="J600" s="7">
        <f t="shared" si="447"/>
        <v>100000</v>
      </c>
    </row>
    <row r="601" spans="1:10">
      <c r="A601" s="308" t="s">
        <v>427</v>
      </c>
      <c r="B601" s="309"/>
      <c r="C601" s="309"/>
      <c r="D601" s="29">
        <f>SUM(D602,D618)</f>
        <v>493370</v>
      </c>
      <c r="E601" s="29">
        <f>SUM(E602,E618)</f>
        <v>0</v>
      </c>
      <c r="F601" s="29">
        <f>SUM(F602,F618)</f>
        <v>493370</v>
      </c>
      <c r="G601" s="29">
        <f>SUM(G602,G618)</f>
        <v>0</v>
      </c>
      <c r="H601" s="29">
        <f>SUM(H602,H618)</f>
        <v>0</v>
      </c>
      <c r="I601" s="29">
        <f t="shared" ref="I601:I619" si="448">SUM(G601:H601)</f>
        <v>0</v>
      </c>
      <c r="J601" s="29">
        <f t="shared" ref="J601:J619" si="449">I601+F601</f>
        <v>493370</v>
      </c>
    </row>
    <row r="602" spans="1:10">
      <c r="A602" s="14" t="s">
        <v>7</v>
      </c>
      <c r="B602" s="14"/>
      <c r="C602" s="12" t="s">
        <v>8</v>
      </c>
      <c r="D602" s="29">
        <f>SUM(D603)</f>
        <v>87499</v>
      </c>
      <c r="E602" s="29">
        <f t="shared" ref="E602:H602" si="450">SUM(E603)</f>
        <v>0</v>
      </c>
      <c r="F602" s="29">
        <f t="shared" si="450"/>
        <v>87499</v>
      </c>
      <c r="G602" s="29">
        <f t="shared" si="450"/>
        <v>0</v>
      </c>
      <c r="H602" s="29">
        <f t="shared" si="450"/>
        <v>0</v>
      </c>
      <c r="I602" s="29">
        <f t="shared" si="448"/>
        <v>0</v>
      </c>
      <c r="J602" s="29">
        <f t="shared" si="449"/>
        <v>87499</v>
      </c>
    </row>
    <row r="603" spans="1:10">
      <c r="A603" s="15" t="s">
        <v>44</v>
      </c>
      <c r="B603" s="16"/>
      <c r="C603" s="17" t="s">
        <v>45</v>
      </c>
      <c r="D603" s="7">
        <f>SUM(D604,D609)</f>
        <v>87499</v>
      </c>
      <c r="E603" s="7">
        <f>SUM(E604,E609)</f>
        <v>0</v>
      </c>
      <c r="F603" s="7">
        <f>SUM(F604,F609)</f>
        <v>87499</v>
      </c>
      <c r="G603" s="7">
        <f>SUM(G604,G609)</f>
        <v>0</v>
      </c>
      <c r="H603" s="7">
        <f>SUM(H604,H609)</f>
        <v>0</v>
      </c>
      <c r="I603" s="7">
        <f t="shared" si="448"/>
        <v>0</v>
      </c>
      <c r="J603" s="7">
        <f t="shared" si="449"/>
        <v>87499</v>
      </c>
    </row>
    <row r="604" spans="1:10">
      <c r="A604" s="18"/>
      <c r="B604" s="10">
        <v>50</v>
      </c>
      <c r="C604" s="8" t="s">
        <v>3</v>
      </c>
      <c r="D604" s="7">
        <f>SUM(D605:D608)</f>
        <v>78280</v>
      </c>
      <c r="E604" s="7">
        <f>SUM(E605:E608)</f>
        <v>0</v>
      </c>
      <c r="F604" s="7">
        <f>SUM(F605:F608)</f>
        <v>78280</v>
      </c>
      <c r="G604" s="7">
        <f>SUM(G605:G608)</f>
        <v>0</v>
      </c>
      <c r="H604" s="7">
        <f>SUM(H605:H608)</f>
        <v>0</v>
      </c>
      <c r="I604" s="7">
        <f t="shared" si="448"/>
        <v>0</v>
      </c>
      <c r="J604" s="7">
        <f t="shared" si="449"/>
        <v>78280</v>
      </c>
    </row>
    <row r="605" spans="1:10">
      <c r="A605" s="18"/>
      <c r="B605" s="9">
        <v>5001</v>
      </c>
      <c r="C605" s="8" t="s">
        <v>12</v>
      </c>
      <c r="D605" s="7">
        <v>21540</v>
      </c>
      <c r="E605" s="7"/>
      <c r="F605" s="7">
        <f t="shared" ref="F605:F617" si="451">SUM(D605:E605)</f>
        <v>21540</v>
      </c>
      <c r="G605" s="7"/>
      <c r="H605" s="7"/>
      <c r="I605" s="7">
        <f t="shared" si="448"/>
        <v>0</v>
      </c>
      <c r="J605" s="7">
        <f t="shared" si="449"/>
        <v>21540</v>
      </c>
    </row>
    <row r="606" spans="1:10">
      <c r="A606" s="18"/>
      <c r="B606" s="9">
        <v>5002</v>
      </c>
      <c r="C606" s="8" t="s">
        <v>13</v>
      </c>
      <c r="D606" s="7">
        <v>36525</v>
      </c>
      <c r="E606" s="7"/>
      <c r="F606" s="7">
        <f t="shared" si="451"/>
        <v>36525</v>
      </c>
      <c r="G606" s="7"/>
      <c r="H606" s="7"/>
      <c r="I606" s="7">
        <f t="shared" si="448"/>
        <v>0</v>
      </c>
      <c r="J606" s="7">
        <f t="shared" si="449"/>
        <v>36525</v>
      </c>
    </row>
    <row r="607" spans="1:10">
      <c r="A607" s="18"/>
      <c r="B607" s="9">
        <v>5005</v>
      </c>
      <c r="C607" s="8" t="s">
        <v>14</v>
      </c>
      <c r="D607" s="7">
        <v>440</v>
      </c>
      <c r="E607" s="7"/>
      <c r="F607" s="7">
        <f t="shared" si="451"/>
        <v>440</v>
      </c>
      <c r="G607" s="7"/>
      <c r="H607" s="7"/>
      <c r="I607" s="7">
        <f t="shared" si="448"/>
        <v>0</v>
      </c>
      <c r="J607" s="7">
        <f t="shared" si="449"/>
        <v>440</v>
      </c>
    </row>
    <row r="608" spans="1:10">
      <c r="A608" s="18"/>
      <c r="B608" s="9">
        <v>506</v>
      </c>
      <c r="C608" s="8" t="s">
        <v>17</v>
      </c>
      <c r="D608" s="7">
        <v>19775</v>
      </c>
      <c r="E608" s="7"/>
      <c r="F608" s="7">
        <f t="shared" si="451"/>
        <v>19775</v>
      </c>
      <c r="G608" s="7"/>
      <c r="H608" s="7"/>
      <c r="I608" s="7">
        <f t="shared" si="448"/>
        <v>0</v>
      </c>
      <c r="J608" s="7">
        <f t="shared" si="449"/>
        <v>19775</v>
      </c>
    </row>
    <row r="609" spans="1:10">
      <c r="A609" s="18"/>
      <c r="B609" s="10">
        <v>55</v>
      </c>
      <c r="C609" s="8" t="s">
        <v>4</v>
      </c>
      <c r="D609" s="7">
        <f>SUM(D610:D617)</f>
        <v>9219</v>
      </c>
      <c r="E609" s="7">
        <f t="shared" ref="E609:H609" si="452">SUM(E610:E617)</f>
        <v>0</v>
      </c>
      <c r="F609" s="7">
        <f t="shared" si="452"/>
        <v>9219</v>
      </c>
      <c r="G609" s="7">
        <f t="shared" si="452"/>
        <v>0</v>
      </c>
      <c r="H609" s="7">
        <f t="shared" si="452"/>
        <v>0</v>
      </c>
      <c r="I609" s="7">
        <f t="shared" si="448"/>
        <v>0</v>
      </c>
      <c r="J609" s="7">
        <f t="shared" si="449"/>
        <v>9219</v>
      </c>
    </row>
    <row r="610" spans="1:10">
      <c r="A610" s="18"/>
      <c r="B610" s="9">
        <v>5500</v>
      </c>
      <c r="C610" s="8" t="s">
        <v>18</v>
      </c>
      <c r="D610" s="7">
        <v>3545</v>
      </c>
      <c r="E610" s="7"/>
      <c r="F610" s="7">
        <f t="shared" si="451"/>
        <v>3545</v>
      </c>
      <c r="G610" s="7"/>
      <c r="H610" s="7"/>
      <c r="I610" s="7">
        <f t="shared" si="448"/>
        <v>0</v>
      </c>
      <c r="J610" s="7">
        <f t="shared" si="449"/>
        <v>3545</v>
      </c>
    </row>
    <row r="611" spans="1:10">
      <c r="A611" s="18"/>
      <c r="B611" s="9">
        <v>5503</v>
      </c>
      <c r="C611" s="8" t="s">
        <v>20</v>
      </c>
      <c r="D611" s="7">
        <v>1500</v>
      </c>
      <c r="E611" s="7"/>
      <c r="F611" s="7">
        <f t="shared" si="451"/>
        <v>1500</v>
      </c>
      <c r="G611" s="7"/>
      <c r="H611" s="7"/>
      <c r="I611" s="7">
        <f t="shared" si="448"/>
        <v>0</v>
      </c>
      <c r="J611" s="7">
        <f t="shared" si="449"/>
        <v>1500</v>
      </c>
    </row>
    <row r="612" spans="1:10">
      <c r="A612" s="18"/>
      <c r="B612" s="9">
        <v>5504</v>
      </c>
      <c r="C612" s="8" t="s">
        <v>21</v>
      </c>
      <c r="D612" s="7">
        <v>1000</v>
      </c>
      <c r="E612" s="7"/>
      <c r="F612" s="7">
        <f t="shared" si="451"/>
        <v>1000</v>
      </c>
      <c r="G612" s="7"/>
      <c r="H612" s="7"/>
      <c r="I612" s="7">
        <f t="shared" si="448"/>
        <v>0</v>
      </c>
      <c r="J612" s="7">
        <f t="shared" si="449"/>
        <v>1000</v>
      </c>
    </row>
    <row r="613" spans="1:10">
      <c r="A613" s="18"/>
      <c r="B613" s="9">
        <v>5511</v>
      </c>
      <c r="C613" s="8" t="s">
        <v>22</v>
      </c>
      <c r="D613" s="7">
        <v>250</v>
      </c>
      <c r="E613" s="7"/>
      <c r="F613" s="7">
        <f t="shared" si="451"/>
        <v>250</v>
      </c>
      <c r="G613" s="7"/>
      <c r="H613" s="7"/>
      <c r="I613" s="7">
        <f t="shared" si="448"/>
        <v>0</v>
      </c>
      <c r="J613" s="7">
        <f t="shared" si="449"/>
        <v>250</v>
      </c>
    </row>
    <row r="614" spans="1:10">
      <c r="A614" s="18"/>
      <c r="B614" s="9">
        <v>5513</v>
      </c>
      <c r="C614" s="8" t="s">
        <v>24</v>
      </c>
      <c r="D614" s="7">
        <v>1872</v>
      </c>
      <c r="E614" s="7"/>
      <c r="F614" s="7">
        <f t="shared" si="451"/>
        <v>1872</v>
      </c>
      <c r="G614" s="7"/>
      <c r="H614" s="7"/>
      <c r="I614" s="7">
        <f t="shared" si="448"/>
        <v>0</v>
      </c>
      <c r="J614" s="7">
        <f t="shared" si="449"/>
        <v>1872</v>
      </c>
    </row>
    <row r="615" spans="1:10">
      <c r="A615" s="18"/>
      <c r="B615" s="9">
        <v>5514</v>
      </c>
      <c r="C615" s="8" t="s">
        <v>25</v>
      </c>
      <c r="D615" s="7">
        <v>552</v>
      </c>
      <c r="E615" s="7"/>
      <c r="F615" s="7">
        <f t="shared" si="451"/>
        <v>552</v>
      </c>
      <c r="G615" s="7"/>
      <c r="H615" s="7"/>
      <c r="I615" s="7">
        <f t="shared" si="448"/>
        <v>0</v>
      </c>
      <c r="J615" s="7">
        <f t="shared" si="449"/>
        <v>552</v>
      </c>
    </row>
    <row r="616" spans="1:10">
      <c r="A616" s="18"/>
      <c r="B616" s="9">
        <v>5515</v>
      </c>
      <c r="C616" s="8" t="s">
        <v>26</v>
      </c>
      <c r="D616" s="7">
        <v>300</v>
      </c>
      <c r="E616" s="7"/>
      <c r="F616" s="7">
        <f t="shared" si="451"/>
        <v>300</v>
      </c>
      <c r="G616" s="7"/>
      <c r="H616" s="7"/>
      <c r="I616" s="7">
        <f t="shared" si="448"/>
        <v>0</v>
      </c>
      <c r="J616" s="7">
        <f t="shared" si="449"/>
        <v>300</v>
      </c>
    </row>
    <row r="617" spans="1:10">
      <c r="A617" s="18"/>
      <c r="B617" s="9">
        <v>5522</v>
      </c>
      <c r="C617" s="8" t="s">
        <v>29</v>
      </c>
      <c r="D617" s="7">
        <v>200</v>
      </c>
      <c r="E617" s="7"/>
      <c r="F617" s="7">
        <f t="shared" si="451"/>
        <v>200</v>
      </c>
      <c r="G617" s="7"/>
      <c r="H617" s="7"/>
      <c r="I617" s="7">
        <f t="shared" si="448"/>
        <v>0</v>
      </c>
      <c r="J617" s="7">
        <f t="shared" si="449"/>
        <v>200</v>
      </c>
    </row>
    <row r="618" spans="1:10">
      <c r="A618" s="14" t="s">
        <v>117</v>
      </c>
      <c r="B618" s="14"/>
      <c r="C618" s="12" t="s">
        <v>118</v>
      </c>
      <c r="D618" s="29">
        <f>SUM(D619,D622,D627,D630)</f>
        <v>405871</v>
      </c>
      <c r="E618" s="29">
        <f>SUM(E619,E622,E627,E630)</f>
        <v>0</v>
      </c>
      <c r="F618" s="29">
        <f>SUM(F619,F622,F627,F630)</f>
        <v>405871</v>
      </c>
      <c r="G618" s="29">
        <f>SUM(G619,G622,G627,G630)</f>
        <v>0</v>
      </c>
      <c r="H618" s="29">
        <f>SUM(H619,H622,H627,H630)</f>
        <v>0</v>
      </c>
      <c r="I618" s="29">
        <f t="shared" si="448"/>
        <v>0</v>
      </c>
      <c r="J618" s="29">
        <f t="shared" si="449"/>
        <v>405871</v>
      </c>
    </row>
    <row r="619" spans="1:10" ht="39">
      <c r="A619" s="15" t="s">
        <v>119</v>
      </c>
      <c r="B619" s="16"/>
      <c r="C619" s="26" t="s">
        <v>120</v>
      </c>
      <c r="D619" s="7">
        <f>SUM(D620)</f>
        <v>22369</v>
      </c>
      <c r="E619" s="7">
        <f t="shared" ref="E619:H619" si="453">SUM(E620)</f>
        <v>0</v>
      </c>
      <c r="F619" s="7">
        <f t="shared" si="453"/>
        <v>22369</v>
      </c>
      <c r="G619" s="7">
        <f t="shared" si="453"/>
        <v>0</v>
      </c>
      <c r="H619" s="7">
        <f t="shared" si="453"/>
        <v>0</v>
      </c>
      <c r="I619" s="7">
        <f t="shared" si="448"/>
        <v>0</v>
      </c>
      <c r="J619" s="7">
        <f t="shared" si="449"/>
        <v>22369</v>
      </c>
    </row>
    <row r="620" spans="1:10">
      <c r="A620" s="18"/>
      <c r="B620" s="10">
        <v>4</v>
      </c>
      <c r="C620" s="8" t="s">
        <v>509</v>
      </c>
      <c r="D620" s="7">
        <f>SUM(D621:D621)</f>
        <v>22369</v>
      </c>
      <c r="E620" s="7">
        <f>SUM(E621:E621)</f>
        <v>0</v>
      </c>
      <c r="F620" s="7">
        <f>SUM(F621:F621)</f>
        <v>22369</v>
      </c>
      <c r="G620" s="7">
        <f>SUM(G621:G621)</f>
        <v>0</v>
      </c>
      <c r="H620" s="7">
        <f>SUM(H621:H621)</f>
        <v>0</v>
      </c>
      <c r="I620" s="7">
        <f t="shared" ref="I620:I622" si="454">SUM(G620:H620)</f>
        <v>0</v>
      </c>
      <c r="J620" s="7">
        <f t="shared" ref="J620:J622" si="455">I620+F620</f>
        <v>22369</v>
      </c>
    </row>
    <row r="621" spans="1:10">
      <c r="A621" s="18"/>
      <c r="B621" s="9">
        <v>4500</v>
      </c>
      <c r="C621" s="173" t="s">
        <v>546</v>
      </c>
      <c r="D621" s="7">
        <v>22369</v>
      </c>
      <c r="E621" s="7"/>
      <c r="F621" s="7">
        <f t="shared" ref="F621" si="456">SUM(D621:E621)</f>
        <v>22369</v>
      </c>
      <c r="G621" s="7"/>
      <c r="H621" s="7"/>
      <c r="I621" s="7">
        <f t="shared" si="454"/>
        <v>0</v>
      </c>
      <c r="J621" s="7">
        <f t="shared" si="455"/>
        <v>22369</v>
      </c>
    </row>
    <row r="622" spans="1:10">
      <c r="A622" s="15" t="s">
        <v>121</v>
      </c>
      <c r="B622" s="16"/>
      <c r="C622" s="26" t="s">
        <v>422</v>
      </c>
      <c r="D622" s="7">
        <f>SUM(D623,D625)</f>
        <v>78961</v>
      </c>
      <c r="E622" s="7">
        <f t="shared" ref="E622:H622" si="457">SUM(E623,E625)</f>
        <v>0</v>
      </c>
      <c r="F622" s="7">
        <f t="shared" si="457"/>
        <v>78961</v>
      </c>
      <c r="G622" s="7">
        <f t="shared" si="457"/>
        <v>0</v>
      </c>
      <c r="H622" s="7">
        <f t="shared" si="457"/>
        <v>0</v>
      </c>
      <c r="I622" s="7">
        <f t="shared" si="454"/>
        <v>0</v>
      </c>
      <c r="J622" s="7">
        <f t="shared" si="455"/>
        <v>78961</v>
      </c>
    </row>
    <row r="623" spans="1:10">
      <c r="A623" s="18"/>
      <c r="B623" s="10">
        <v>55</v>
      </c>
      <c r="C623" s="8" t="s">
        <v>4</v>
      </c>
      <c r="D623" s="7">
        <f>SUM(D624)</f>
        <v>40336</v>
      </c>
      <c r="E623" s="7">
        <f t="shared" ref="E623:H623" si="458">SUM(E624)</f>
        <v>0</v>
      </c>
      <c r="F623" s="7">
        <f t="shared" si="458"/>
        <v>40336</v>
      </c>
      <c r="G623" s="7">
        <f t="shared" si="458"/>
        <v>0</v>
      </c>
      <c r="H623" s="7">
        <f t="shared" si="458"/>
        <v>0</v>
      </c>
      <c r="I623" s="7">
        <f t="shared" ref="I623:I627" si="459">SUM(G623:H623)</f>
        <v>0</v>
      </c>
      <c r="J623" s="7">
        <f t="shared" ref="J623:J627" si="460">I623+F623</f>
        <v>40336</v>
      </c>
    </row>
    <row r="624" spans="1:10">
      <c r="A624" s="18"/>
      <c r="B624" s="9">
        <v>5522</v>
      </c>
      <c r="C624" s="8" t="s">
        <v>29</v>
      </c>
      <c r="D624" s="7">
        <v>40336</v>
      </c>
      <c r="E624" s="7"/>
      <c r="F624" s="7">
        <f t="shared" ref="F624:F626" si="461">SUM(D624:E624)</f>
        <v>40336</v>
      </c>
      <c r="G624" s="7"/>
      <c r="H624" s="7"/>
      <c r="I624" s="7">
        <f t="shared" si="459"/>
        <v>0</v>
      </c>
      <c r="J624" s="7">
        <f t="shared" si="460"/>
        <v>40336</v>
      </c>
    </row>
    <row r="625" spans="1:10">
      <c r="A625" s="18"/>
      <c r="B625" s="10">
        <v>4</v>
      </c>
      <c r="C625" s="8" t="s">
        <v>509</v>
      </c>
      <c r="D625" s="7">
        <f>SUM(D626:D626)</f>
        <v>38625</v>
      </c>
      <c r="E625" s="7">
        <f>SUM(E626:E626)</f>
        <v>0</v>
      </c>
      <c r="F625" s="7">
        <f>SUM(F626:F626)</f>
        <v>38625</v>
      </c>
      <c r="G625" s="7">
        <f>SUM(G626:G626)</f>
        <v>0</v>
      </c>
      <c r="H625" s="7">
        <f>SUM(H626:H626)</f>
        <v>0</v>
      </c>
      <c r="I625" s="7">
        <f t="shared" si="459"/>
        <v>0</v>
      </c>
      <c r="J625" s="7">
        <f t="shared" si="460"/>
        <v>38625</v>
      </c>
    </row>
    <row r="626" spans="1:10">
      <c r="A626" s="18"/>
      <c r="B626" s="9">
        <v>4500</v>
      </c>
      <c r="C626" s="173" t="s">
        <v>546</v>
      </c>
      <c r="D626" s="7">
        <v>38625</v>
      </c>
      <c r="E626" s="7"/>
      <c r="F626" s="7">
        <f t="shared" si="461"/>
        <v>38625</v>
      </c>
      <c r="G626" s="7"/>
      <c r="H626" s="7"/>
      <c r="I626" s="7">
        <f t="shared" si="459"/>
        <v>0</v>
      </c>
      <c r="J626" s="7">
        <f t="shared" si="460"/>
        <v>38625</v>
      </c>
    </row>
    <row r="627" spans="1:10">
      <c r="A627" s="15" t="s">
        <v>122</v>
      </c>
      <c r="B627" s="16"/>
      <c r="C627" s="26" t="s">
        <v>123</v>
      </c>
      <c r="D627" s="7">
        <f>SUM(D628)</f>
        <v>267300</v>
      </c>
      <c r="E627" s="7">
        <f t="shared" ref="E627:H628" si="462">SUM(E628)</f>
        <v>0</v>
      </c>
      <c r="F627" s="7">
        <f t="shared" si="462"/>
        <v>267300</v>
      </c>
      <c r="G627" s="7">
        <f t="shared" si="462"/>
        <v>0</v>
      </c>
      <c r="H627" s="7">
        <f t="shared" si="462"/>
        <v>0</v>
      </c>
      <c r="I627" s="7">
        <f t="shared" si="459"/>
        <v>0</v>
      </c>
      <c r="J627" s="7">
        <f t="shared" si="460"/>
        <v>267300</v>
      </c>
    </row>
    <row r="628" spans="1:10">
      <c r="A628" s="18"/>
      <c r="B628" s="10">
        <v>55</v>
      </c>
      <c r="C628" s="8" t="s">
        <v>4</v>
      </c>
      <c r="D628" s="7">
        <f>SUM(D629)</f>
        <v>267300</v>
      </c>
      <c r="E628" s="7">
        <f t="shared" si="462"/>
        <v>0</v>
      </c>
      <c r="F628" s="7">
        <f t="shared" si="462"/>
        <v>267300</v>
      </c>
      <c r="G628" s="7">
        <f t="shared" si="462"/>
        <v>0</v>
      </c>
      <c r="H628" s="7">
        <f t="shared" si="462"/>
        <v>0</v>
      </c>
      <c r="I628" s="7">
        <f t="shared" ref="I628:I634" si="463">SUM(G628:H628)</f>
        <v>0</v>
      </c>
      <c r="J628" s="7">
        <f t="shared" ref="J628:J634" si="464">I628+F628</f>
        <v>267300</v>
      </c>
    </row>
    <row r="629" spans="1:10">
      <c r="A629" s="18"/>
      <c r="B629" s="9">
        <v>5522</v>
      </c>
      <c r="C629" s="8" t="s">
        <v>29</v>
      </c>
      <c r="D629" s="7">
        <v>267300</v>
      </c>
      <c r="E629" s="7"/>
      <c r="F629" s="7">
        <f t="shared" ref="F629" si="465">SUM(D629:E629)</f>
        <v>267300</v>
      </c>
      <c r="G629" s="7"/>
      <c r="H629" s="7"/>
      <c r="I629" s="7">
        <f t="shared" si="463"/>
        <v>0</v>
      </c>
      <c r="J629" s="7">
        <f t="shared" si="464"/>
        <v>267300</v>
      </c>
    </row>
    <row r="630" spans="1:10" ht="26.25">
      <c r="A630" s="15" t="s">
        <v>124</v>
      </c>
      <c r="B630" s="16"/>
      <c r="C630" s="26" t="s">
        <v>125</v>
      </c>
      <c r="D630" s="7">
        <f>SUM(D634,D637,D631)</f>
        <v>37241</v>
      </c>
      <c r="E630" s="7">
        <f t="shared" ref="E630:H630" si="466">SUM(E634,E637,E631)</f>
        <v>0</v>
      </c>
      <c r="F630" s="7">
        <f t="shared" si="466"/>
        <v>37241</v>
      </c>
      <c r="G630" s="7">
        <f t="shared" si="466"/>
        <v>0</v>
      </c>
      <c r="H630" s="7">
        <f t="shared" si="466"/>
        <v>0</v>
      </c>
      <c r="I630" s="7">
        <f t="shared" si="463"/>
        <v>0</v>
      </c>
      <c r="J630" s="7">
        <f t="shared" si="464"/>
        <v>37241</v>
      </c>
    </row>
    <row r="631" spans="1:10" s="261" customFormat="1">
      <c r="A631" s="15"/>
      <c r="B631" s="10">
        <v>50</v>
      </c>
      <c r="C631" s="8" t="s">
        <v>3</v>
      </c>
      <c r="D631" s="7">
        <f>SUM(D632:D633)</f>
        <v>1914</v>
      </c>
      <c r="E631" s="7">
        <f t="shared" ref="E631:H631" si="467">SUM(E632:E633)</f>
        <v>0</v>
      </c>
      <c r="F631" s="7">
        <f t="shared" si="467"/>
        <v>1914</v>
      </c>
      <c r="G631" s="7">
        <f t="shared" si="467"/>
        <v>0</v>
      </c>
      <c r="H631" s="7">
        <f t="shared" si="467"/>
        <v>0</v>
      </c>
      <c r="I631" s="7">
        <f t="shared" ref="I631" si="468">SUM(G631:H631)</f>
        <v>0</v>
      </c>
      <c r="J631" s="7">
        <f t="shared" si="464"/>
        <v>1914</v>
      </c>
    </row>
    <row r="632" spans="1:10" s="261" customFormat="1">
      <c r="A632" s="15"/>
      <c r="B632" s="9">
        <v>5005</v>
      </c>
      <c r="C632" s="8" t="s">
        <v>14</v>
      </c>
      <c r="D632" s="7">
        <v>1431</v>
      </c>
      <c r="E632" s="7"/>
      <c r="F632" s="7">
        <f t="shared" ref="F632:F634" si="469">SUM(D632:E632)</f>
        <v>1431</v>
      </c>
      <c r="G632" s="7"/>
      <c r="H632" s="7"/>
      <c r="I632" s="7">
        <f t="shared" ref="I632:I633" si="470">SUM(G632:H632)</f>
        <v>0</v>
      </c>
      <c r="J632" s="7">
        <f t="shared" ref="J632:J633" si="471">I632+F632</f>
        <v>1431</v>
      </c>
    </row>
    <row r="633" spans="1:10" s="261" customFormat="1">
      <c r="A633" s="15"/>
      <c r="B633" s="9">
        <v>506</v>
      </c>
      <c r="C633" s="8" t="s">
        <v>17</v>
      </c>
      <c r="D633" s="7">
        <v>483</v>
      </c>
      <c r="E633" s="7"/>
      <c r="F633" s="7">
        <f t="shared" si="469"/>
        <v>483</v>
      </c>
      <c r="G633" s="7"/>
      <c r="H633" s="7"/>
      <c r="I633" s="7">
        <f t="shared" si="470"/>
        <v>0</v>
      </c>
      <c r="J633" s="7">
        <f t="shared" si="471"/>
        <v>483</v>
      </c>
    </row>
    <row r="634" spans="1:10">
      <c r="A634" s="18"/>
      <c r="B634" s="10">
        <v>55</v>
      </c>
      <c r="C634" s="8" t="s">
        <v>4</v>
      </c>
      <c r="D634" s="7">
        <f>SUM(D635:D636)</f>
        <v>20116</v>
      </c>
      <c r="E634" s="7">
        <f t="shared" ref="E634:H634" si="472">SUM(E635:E636)</f>
        <v>0</v>
      </c>
      <c r="F634" s="7">
        <f t="shared" si="469"/>
        <v>20116</v>
      </c>
      <c r="G634" s="7">
        <f t="shared" si="472"/>
        <v>0</v>
      </c>
      <c r="H634" s="7">
        <f t="shared" si="472"/>
        <v>0</v>
      </c>
      <c r="I634" s="7">
        <f t="shared" si="463"/>
        <v>0</v>
      </c>
      <c r="J634" s="7">
        <f t="shared" si="464"/>
        <v>20116</v>
      </c>
    </row>
    <row r="635" spans="1:10">
      <c r="A635" s="18"/>
      <c r="B635" s="9">
        <v>5524</v>
      </c>
      <c r="C635" s="8" t="s">
        <v>31</v>
      </c>
      <c r="D635" s="7">
        <v>5116</v>
      </c>
      <c r="E635" s="7"/>
      <c r="F635" s="7">
        <f t="shared" ref="F635:F638" si="473">SUM(D635:E635)</f>
        <v>5116</v>
      </c>
      <c r="G635" s="7"/>
      <c r="H635" s="7"/>
      <c r="I635" s="7">
        <f t="shared" ref="I635:I638" si="474">SUM(G635:H635)</f>
        <v>0</v>
      </c>
      <c r="J635" s="7">
        <f t="shared" ref="J635:J638" si="475">I635+F635</f>
        <v>5116</v>
      </c>
    </row>
    <row r="636" spans="1:10" ht="26.25">
      <c r="A636" s="18"/>
      <c r="B636" s="9">
        <v>5525</v>
      </c>
      <c r="C636" s="11" t="s">
        <v>48</v>
      </c>
      <c r="D636" s="7">
        <v>15000</v>
      </c>
      <c r="E636" s="7"/>
      <c r="F636" s="7">
        <f t="shared" si="473"/>
        <v>15000</v>
      </c>
      <c r="G636" s="7"/>
      <c r="H636" s="7"/>
      <c r="I636" s="7">
        <f t="shared" si="474"/>
        <v>0</v>
      </c>
      <c r="J636" s="7">
        <f t="shared" si="475"/>
        <v>15000</v>
      </c>
    </row>
    <row r="637" spans="1:10">
      <c r="A637" s="18"/>
      <c r="B637" s="10">
        <v>4</v>
      </c>
      <c r="C637" s="8" t="s">
        <v>509</v>
      </c>
      <c r="D637" s="7">
        <f>SUM(D638:D638)</f>
        <v>15211</v>
      </c>
      <c r="E637" s="7">
        <f>SUM(E638:E638)</f>
        <v>0</v>
      </c>
      <c r="F637" s="7">
        <f>SUM(F638:F638)</f>
        <v>15211</v>
      </c>
      <c r="G637" s="7">
        <f>SUM(G638:G638)</f>
        <v>0</v>
      </c>
      <c r="H637" s="7">
        <f>SUM(H638:H638)</f>
        <v>0</v>
      </c>
      <c r="I637" s="7">
        <f t="shared" si="474"/>
        <v>0</v>
      </c>
      <c r="J637" s="7">
        <f t="shared" si="475"/>
        <v>15211</v>
      </c>
    </row>
    <row r="638" spans="1:10">
      <c r="A638" s="18"/>
      <c r="B638" s="9">
        <v>4500</v>
      </c>
      <c r="C638" s="173" t="s">
        <v>546</v>
      </c>
      <c r="D638" s="7">
        <v>15211</v>
      </c>
      <c r="E638" s="7"/>
      <c r="F638" s="7">
        <f t="shared" si="473"/>
        <v>15211</v>
      </c>
      <c r="G638" s="7"/>
      <c r="H638" s="7"/>
      <c r="I638" s="7">
        <f t="shared" si="474"/>
        <v>0</v>
      </c>
      <c r="J638" s="7">
        <f t="shared" si="475"/>
        <v>15211</v>
      </c>
    </row>
    <row r="639" spans="1:10">
      <c r="A639" s="308" t="s">
        <v>126</v>
      </c>
      <c r="B639" s="317"/>
      <c r="C639" s="317"/>
      <c r="D639" s="28">
        <f>SUM(D640,D655,D661,D682,D717)</f>
        <v>16292331</v>
      </c>
      <c r="E639" s="28">
        <f>SUM(E640,E655,E661,E682,E717)</f>
        <v>0</v>
      </c>
      <c r="F639" s="28">
        <f>SUM(F640,F655,F661,F682,F717)</f>
        <v>16292331</v>
      </c>
      <c r="G639" s="28">
        <f>SUM(G640,G655,G661,G682,G717)</f>
        <v>0</v>
      </c>
      <c r="H639" s="28">
        <f>SUM(H640,H655,H661,H682,H717)</f>
        <v>216193</v>
      </c>
      <c r="I639" s="28">
        <f t="shared" ref="I639:I653" si="476">SUM(G639:H639)</f>
        <v>216193</v>
      </c>
      <c r="J639" s="28">
        <f t="shared" ref="J639:J653" si="477">I639+F639</f>
        <v>16508524</v>
      </c>
    </row>
    <row r="640" spans="1:10">
      <c r="A640" s="14" t="s">
        <v>7</v>
      </c>
      <c r="B640" s="14"/>
      <c r="C640" s="12" t="s">
        <v>8</v>
      </c>
      <c r="D640" s="28">
        <f>SUM(D641)</f>
        <v>596413</v>
      </c>
      <c r="E640" s="28">
        <f t="shared" ref="E640:H640" si="478">SUM(E641)</f>
        <v>0</v>
      </c>
      <c r="F640" s="28">
        <f t="shared" si="478"/>
        <v>596413</v>
      </c>
      <c r="G640" s="28">
        <f t="shared" si="478"/>
        <v>0</v>
      </c>
      <c r="H640" s="28">
        <f t="shared" si="478"/>
        <v>0</v>
      </c>
      <c r="I640" s="28">
        <f t="shared" si="476"/>
        <v>0</v>
      </c>
      <c r="J640" s="28">
        <f t="shared" si="477"/>
        <v>596413</v>
      </c>
    </row>
    <row r="641" spans="1:10">
      <c r="A641" s="16" t="s">
        <v>44</v>
      </c>
      <c r="B641" s="16"/>
      <c r="C641" s="17" t="s">
        <v>45</v>
      </c>
      <c r="D641" s="7">
        <f>SUM(D642,D646)</f>
        <v>596413</v>
      </c>
      <c r="E641" s="7">
        <f t="shared" ref="E641:H641" si="479">SUM(E642,E646)</f>
        <v>0</v>
      </c>
      <c r="F641" s="7">
        <f t="shared" si="479"/>
        <v>596413</v>
      </c>
      <c r="G641" s="7">
        <f t="shared" si="479"/>
        <v>0</v>
      </c>
      <c r="H641" s="7">
        <f t="shared" si="479"/>
        <v>0</v>
      </c>
      <c r="I641" s="7">
        <f t="shared" si="476"/>
        <v>0</v>
      </c>
      <c r="J641" s="7">
        <f t="shared" si="477"/>
        <v>596413</v>
      </c>
    </row>
    <row r="642" spans="1:10">
      <c r="A642" s="19"/>
      <c r="B642" s="10">
        <v>50</v>
      </c>
      <c r="C642" s="8" t="s">
        <v>3</v>
      </c>
      <c r="D642" s="7">
        <f>SUM(D643:D645)</f>
        <v>519803</v>
      </c>
      <c r="E642" s="7">
        <f t="shared" ref="E642:H642" si="480">SUM(E643:E645)</f>
        <v>0</v>
      </c>
      <c r="F642" s="7">
        <f t="shared" si="480"/>
        <v>519803</v>
      </c>
      <c r="G642" s="7">
        <f t="shared" si="480"/>
        <v>0</v>
      </c>
      <c r="H642" s="7">
        <f t="shared" si="480"/>
        <v>0</v>
      </c>
      <c r="I642" s="7">
        <f t="shared" si="476"/>
        <v>0</v>
      </c>
      <c r="J642" s="7">
        <f t="shared" si="477"/>
        <v>519803</v>
      </c>
    </row>
    <row r="643" spans="1:10">
      <c r="A643" s="19"/>
      <c r="B643" s="9">
        <v>5001</v>
      </c>
      <c r="C643" s="8" t="s">
        <v>12</v>
      </c>
      <c r="D643" s="7">
        <v>295216</v>
      </c>
      <c r="E643" s="7"/>
      <c r="F643" s="7">
        <f t="shared" ref="F643:F653" si="481">SUM(D643:E643)</f>
        <v>295216</v>
      </c>
      <c r="G643" s="7"/>
      <c r="H643" s="7"/>
      <c r="I643" s="7">
        <f t="shared" si="476"/>
        <v>0</v>
      </c>
      <c r="J643" s="7">
        <f t="shared" si="477"/>
        <v>295216</v>
      </c>
    </row>
    <row r="644" spans="1:10">
      <c r="A644" s="19"/>
      <c r="B644" s="9">
        <v>5002</v>
      </c>
      <c r="C644" s="8" t="s">
        <v>13</v>
      </c>
      <c r="D644" s="7">
        <v>93276</v>
      </c>
      <c r="E644" s="7"/>
      <c r="F644" s="7">
        <f t="shared" si="481"/>
        <v>93276</v>
      </c>
      <c r="G644" s="7"/>
      <c r="H644" s="7"/>
      <c r="I644" s="7">
        <f t="shared" si="476"/>
        <v>0</v>
      </c>
      <c r="J644" s="7">
        <f t="shared" si="477"/>
        <v>93276</v>
      </c>
    </row>
    <row r="645" spans="1:10">
      <c r="A645" s="19"/>
      <c r="B645" s="9">
        <v>506</v>
      </c>
      <c r="C645" s="8" t="s">
        <v>17</v>
      </c>
      <c r="D645" s="7">
        <v>131311</v>
      </c>
      <c r="E645" s="7"/>
      <c r="F645" s="7">
        <f t="shared" si="481"/>
        <v>131311</v>
      </c>
      <c r="G645" s="7"/>
      <c r="H645" s="7"/>
      <c r="I645" s="7">
        <f t="shared" si="476"/>
        <v>0</v>
      </c>
      <c r="J645" s="7">
        <f t="shared" si="477"/>
        <v>131311</v>
      </c>
    </row>
    <row r="646" spans="1:10">
      <c r="A646" s="19"/>
      <c r="B646" s="10">
        <v>55</v>
      </c>
      <c r="C646" s="8" t="s">
        <v>4</v>
      </c>
      <c r="D646" s="7">
        <f>SUM(D647:D654)</f>
        <v>76610</v>
      </c>
      <c r="E646" s="7">
        <f t="shared" ref="E646:H646" si="482">SUM(E647:E654)</f>
        <v>0</v>
      </c>
      <c r="F646" s="7">
        <f t="shared" si="482"/>
        <v>76610</v>
      </c>
      <c r="G646" s="7">
        <f t="shared" si="482"/>
        <v>0</v>
      </c>
      <c r="H646" s="7">
        <f t="shared" si="482"/>
        <v>0</v>
      </c>
      <c r="I646" s="7">
        <f t="shared" si="476"/>
        <v>0</v>
      </c>
      <c r="J646" s="7">
        <f t="shared" si="477"/>
        <v>76610</v>
      </c>
    </row>
    <row r="647" spans="1:10">
      <c r="A647" s="19"/>
      <c r="B647" s="9">
        <v>5500</v>
      </c>
      <c r="C647" s="8" t="s">
        <v>18</v>
      </c>
      <c r="D647" s="7">
        <v>8500</v>
      </c>
      <c r="E647" s="7"/>
      <c r="F647" s="7">
        <f t="shared" si="481"/>
        <v>8500</v>
      </c>
      <c r="G647" s="7"/>
      <c r="H647" s="7"/>
      <c r="I647" s="7">
        <f t="shared" si="476"/>
        <v>0</v>
      </c>
      <c r="J647" s="7">
        <f t="shared" si="477"/>
        <v>8500</v>
      </c>
    </row>
    <row r="648" spans="1:10">
      <c r="A648" s="19"/>
      <c r="B648" s="9">
        <v>5503</v>
      </c>
      <c r="C648" s="8" t="s">
        <v>20</v>
      </c>
      <c r="D648" s="7">
        <v>3570</v>
      </c>
      <c r="E648" s="7"/>
      <c r="F648" s="7">
        <f t="shared" si="481"/>
        <v>3570</v>
      </c>
      <c r="G648" s="7"/>
      <c r="H648" s="7"/>
      <c r="I648" s="7">
        <f t="shared" si="476"/>
        <v>0</v>
      </c>
      <c r="J648" s="7">
        <f t="shared" si="477"/>
        <v>3570</v>
      </c>
    </row>
    <row r="649" spans="1:10">
      <c r="A649" s="19"/>
      <c r="B649" s="9">
        <v>5504</v>
      </c>
      <c r="C649" s="8" t="s">
        <v>21</v>
      </c>
      <c r="D649" s="7">
        <v>7500</v>
      </c>
      <c r="E649" s="7"/>
      <c r="F649" s="7">
        <f t="shared" si="481"/>
        <v>7500</v>
      </c>
      <c r="G649" s="7"/>
      <c r="H649" s="7"/>
      <c r="I649" s="7">
        <f t="shared" si="476"/>
        <v>0</v>
      </c>
      <c r="J649" s="7">
        <f t="shared" si="477"/>
        <v>7500</v>
      </c>
    </row>
    <row r="650" spans="1:10">
      <c r="A650" s="19"/>
      <c r="B650" s="9">
        <v>5511</v>
      </c>
      <c r="C650" s="8" t="s">
        <v>22</v>
      </c>
      <c r="D650" s="7">
        <v>100</v>
      </c>
      <c r="E650" s="7"/>
      <c r="F650" s="7">
        <f t="shared" si="481"/>
        <v>100</v>
      </c>
      <c r="G650" s="7"/>
      <c r="H650" s="7"/>
      <c r="I650" s="7">
        <f t="shared" si="476"/>
        <v>0</v>
      </c>
      <c r="J650" s="7">
        <f t="shared" si="477"/>
        <v>100</v>
      </c>
    </row>
    <row r="651" spans="1:10">
      <c r="A651" s="19"/>
      <c r="B651" s="9">
        <v>5513</v>
      </c>
      <c r="C651" s="8" t="s">
        <v>24</v>
      </c>
      <c r="D651" s="7">
        <v>52000</v>
      </c>
      <c r="E651" s="7"/>
      <c r="F651" s="7">
        <f t="shared" si="481"/>
        <v>52000</v>
      </c>
      <c r="G651" s="7"/>
      <c r="H651" s="7"/>
      <c r="I651" s="7">
        <f t="shared" si="476"/>
        <v>0</v>
      </c>
      <c r="J651" s="7">
        <f t="shared" si="477"/>
        <v>52000</v>
      </c>
    </row>
    <row r="652" spans="1:10">
      <c r="A652" s="19"/>
      <c r="B652" s="9">
        <v>5514</v>
      </c>
      <c r="C652" s="8" t="s">
        <v>25</v>
      </c>
      <c r="D652" s="7">
        <v>700</v>
      </c>
      <c r="E652" s="7"/>
      <c r="F652" s="7">
        <f t="shared" si="481"/>
        <v>700</v>
      </c>
      <c r="G652" s="7"/>
      <c r="H652" s="7"/>
      <c r="I652" s="7">
        <f t="shared" si="476"/>
        <v>0</v>
      </c>
      <c r="J652" s="7">
        <f t="shared" si="477"/>
        <v>700</v>
      </c>
    </row>
    <row r="653" spans="1:10">
      <c r="A653" s="19"/>
      <c r="B653" s="9">
        <v>5515</v>
      </c>
      <c r="C653" s="8" t="s">
        <v>26</v>
      </c>
      <c r="D653" s="7">
        <v>2740</v>
      </c>
      <c r="E653" s="7"/>
      <c r="F653" s="7">
        <f t="shared" si="481"/>
        <v>2740</v>
      </c>
      <c r="G653" s="7"/>
      <c r="H653" s="7"/>
      <c r="I653" s="7">
        <f t="shared" si="476"/>
        <v>0</v>
      </c>
      <c r="J653" s="7">
        <f t="shared" si="477"/>
        <v>2740</v>
      </c>
    </row>
    <row r="654" spans="1:10">
      <c r="A654" s="19"/>
      <c r="B654" s="9">
        <v>5522</v>
      </c>
      <c r="C654" s="8" t="s">
        <v>29</v>
      </c>
      <c r="D654" s="7">
        <v>1500</v>
      </c>
      <c r="E654" s="7"/>
      <c r="F654" s="7">
        <f t="shared" ref="F654:F657" si="483">SUM(D654:E654)</f>
        <v>1500</v>
      </c>
      <c r="G654" s="7"/>
      <c r="H654" s="7"/>
      <c r="I654" s="7">
        <f t="shared" ref="I654:I657" si="484">SUM(G654:H654)</f>
        <v>0</v>
      </c>
      <c r="J654" s="7">
        <f t="shared" ref="J654:J657" si="485">I654+F654</f>
        <v>1500</v>
      </c>
    </row>
    <row r="655" spans="1:10">
      <c r="A655" s="14" t="s">
        <v>49</v>
      </c>
      <c r="B655" s="14"/>
      <c r="C655" s="12" t="s">
        <v>50</v>
      </c>
      <c r="D655" s="29">
        <f>SUM(D656)</f>
        <v>11600</v>
      </c>
      <c r="E655" s="29">
        <f t="shared" ref="E655:H655" si="486">SUM(E656)</f>
        <v>0</v>
      </c>
      <c r="F655" s="29">
        <f t="shared" si="486"/>
        <v>11600</v>
      </c>
      <c r="G655" s="29">
        <f t="shared" si="486"/>
        <v>0</v>
      </c>
      <c r="H655" s="29">
        <f t="shared" si="486"/>
        <v>0</v>
      </c>
      <c r="I655" s="29">
        <f t="shared" si="484"/>
        <v>0</v>
      </c>
      <c r="J655" s="29">
        <f t="shared" si="485"/>
        <v>11600</v>
      </c>
    </row>
    <row r="656" spans="1:10">
      <c r="A656" s="16" t="s">
        <v>51</v>
      </c>
      <c r="B656" s="16"/>
      <c r="C656" s="17" t="s">
        <v>423</v>
      </c>
      <c r="D656" s="7">
        <f>SUM(D657,D659)</f>
        <v>11600</v>
      </c>
      <c r="E656" s="7">
        <f t="shared" ref="E656:H656" si="487">SUM(E657,E659)</f>
        <v>0</v>
      </c>
      <c r="F656" s="7">
        <f t="shared" si="487"/>
        <v>11600</v>
      </c>
      <c r="G656" s="7">
        <f t="shared" si="487"/>
        <v>0</v>
      </c>
      <c r="H656" s="7">
        <f t="shared" si="487"/>
        <v>0</v>
      </c>
      <c r="I656" s="7">
        <f t="shared" si="484"/>
        <v>0</v>
      </c>
      <c r="J656" s="7">
        <f t="shared" si="485"/>
        <v>11600</v>
      </c>
    </row>
    <row r="657" spans="1:10">
      <c r="A657" s="19"/>
      <c r="B657" s="10">
        <v>55</v>
      </c>
      <c r="C657" s="8" t="s">
        <v>4</v>
      </c>
      <c r="D657" s="7">
        <f>SUM(D658)</f>
        <v>3600</v>
      </c>
      <c r="E657" s="7"/>
      <c r="F657" s="7">
        <f t="shared" si="483"/>
        <v>3600</v>
      </c>
      <c r="G657" s="7"/>
      <c r="H657" s="7"/>
      <c r="I657" s="7">
        <f t="shared" si="484"/>
        <v>0</v>
      </c>
      <c r="J657" s="7">
        <f t="shared" si="485"/>
        <v>3600</v>
      </c>
    </row>
    <row r="658" spans="1:10">
      <c r="A658" s="19"/>
      <c r="B658" s="9">
        <v>5540</v>
      </c>
      <c r="C658" s="8" t="s">
        <v>35</v>
      </c>
      <c r="D658" s="7">
        <v>3600</v>
      </c>
      <c r="E658" s="7"/>
      <c r="F658" s="7">
        <f t="shared" ref="F658:F664" si="488">SUM(D658:E658)</f>
        <v>3600</v>
      </c>
      <c r="G658" s="7"/>
      <c r="H658" s="7"/>
      <c r="I658" s="7">
        <f t="shared" ref="I658:I664" si="489">SUM(G658:H658)</f>
        <v>0</v>
      </c>
      <c r="J658" s="7">
        <f t="shared" ref="J658:J664" si="490">I658+F658</f>
        <v>3600</v>
      </c>
    </row>
    <row r="659" spans="1:10">
      <c r="A659" s="19"/>
      <c r="B659" s="10">
        <v>4</v>
      </c>
      <c r="C659" s="8" t="s">
        <v>509</v>
      </c>
      <c r="D659" s="7">
        <f>SUM(D660)</f>
        <v>8000</v>
      </c>
      <c r="E659" s="7">
        <f t="shared" ref="E659:H659" si="491">SUM(E660)</f>
        <v>0</v>
      </c>
      <c r="F659" s="7">
        <f t="shared" si="491"/>
        <v>8000</v>
      </c>
      <c r="G659" s="7">
        <f t="shared" si="491"/>
        <v>0</v>
      </c>
      <c r="H659" s="7">
        <f t="shared" si="491"/>
        <v>0</v>
      </c>
      <c r="I659" s="7">
        <f t="shared" si="489"/>
        <v>0</v>
      </c>
      <c r="J659" s="7">
        <f t="shared" si="490"/>
        <v>8000</v>
      </c>
    </row>
    <row r="660" spans="1:10">
      <c r="A660" s="19"/>
      <c r="B660" s="9">
        <v>4500</v>
      </c>
      <c r="C660" s="173" t="s">
        <v>546</v>
      </c>
      <c r="D660" s="7">
        <v>8000</v>
      </c>
      <c r="E660" s="7"/>
      <c r="F660" s="7">
        <f t="shared" si="488"/>
        <v>8000</v>
      </c>
      <c r="G660" s="7"/>
      <c r="H660" s="7"/>
      <c r="I660" s="7">
        <f t="shared" si="489"/>
        <v>0</v>
      </c>
      <c r="J660" s="7">
        <f t="shared" si="490"/>
        <v>8000</v>
      </c>
    </row>
    <row r="661" spans="1:10">
      <c r="A661" s="14" t="s">
        <v>53</v>
      </c>
      <c r="B661" s="14"/>
      <c r="C661" s="12" t="s">
        <v>54</v>
      </c>
      <c r="D661" s="28">
        <f>SUM(D662,D665,D672,D675)</f>
        <v>9589818</v>
      </c>
      <c r="E661" s="28">
        <f>SUM(E662,E665,E672,E675)</f>
        <v>0</v>
      </c>
      <c r="F661" s="28">
        <f>SUM(F662,F665,F672,F675)</f>
        <v>9589818</v>
      </c>
      <c r="G661" s="28">
        <f>SUM(G662,G665,G672,G675)</f>
        <v>0</v>
      </c>
      <c r="H661" s="28">
        <f>SUM(H662,H665,H672,H675)</f>
        <v>36193</v>
      </c>
      <c r="I661" s="28">
        <f t="shared" si="489"/>
        <v>36193</v>
      </c>
      <c r="J661" s="28">
        <f t="shared" si="490"/>
        <v>9626011</v>
      </c>
    </row>
    <row r="662" spans="1:10">
      <c r="A662" s="16" t="s">
        <v>127</v>
      </c>
      <c r="B662" s="16"/>
      <c r="C662" s="17" t="s">
        <v>128</v>
      </c>
      <c r="D662" s="7">
        <f>SUM(D663)</f>
        <v>1103300</v>
      </c>
      <c r="E662" s="7">
        <f t="shared" ref="E662:H663" si="492">SUM(E663)</f>
        <v>0</v>
      </c>
      <c r="F662" s="7">
        <f t="shared" si="492"/>
        <v>1103300</v>
      </c>
      <c r="G662" s="7">
        <f t="shared" si="492"/>
        <v>0</v>
      </c>
      <c r="H662" s="7">
        <f t="shared" si="492"/>
        <v>0</v>
      </c>
      <c r="I662" s="7">
        <f t="shared" si="489"/>
        <v>0</v>
      </c>
      <c r="J662" s="7">
        <f t="shared" si="490"/>
        <v>1103300</v>
      </c>
    </row>
    <row r="663" spans="1:10">
      <c r="A663" s="19"/>
      <c r="B663" s="10">
        <v>55</v>
      </c>
      <c r="C663" s="8" t="s">
        <v>4</v>
      </c>
      <c r="D663" s="7">
        <f>SUM(D664)</f>
        <v>1103300</v>
      </c>
      <c r="E663" s="7">
        <f t="shared" si="492"/>
        <v>0</v>
      </c>
      <c r="F663" s="7">
        <f t="shared" si="492"/>
        <v>1103300</v>
      </c>
      <c r="G663" s="7">
        <f t="shared" si="492"/>
        <v>0</v>
      </c>
      <c r="H663" s="7">
        <f t="shared" si="492"/>
        <v>0</v>
      </c>
      <c r="I663" s="7">
        <f t="shared" si="489"/>
        <v>0</v>
      </c>
      <c r="J663" s="7">
        <f t="shared" si="490"/>
        <v>1103300</v>
      </c>
    </row>
    <row r="664" spans="1:10">
      <c r="A664" s="19"/>
      <c r="B664" s="9">
        <v>5512</v>
      </c>
      <c r="C664" s="8" t="s">
        <v>23</v>
      </c>
      <c r="D664" s="7">
        <v>1103300</v>
      </c>
      <c r="E664" s="7"/>
      <c r="F664" s="7">
        <f t="shared" si="488"/>
        <v>1103300</v>
      </c>
      <c r="G664" s="7"/>
      <c r="H664" s="7"/>
      <c r="I664" s="7">
        <f t="shared" si="489"/>
        <v>0</v>
      </c>
      <c r="J664" s="7">
        <f t="shared" si="490"/>
        <v>1103300</v>
      </c>
    </row>
    <row r="665" spans="1:10">
      <c r="A665" s="16" t="s">
        <v>424</v>
      </c>
      <c r="B665" s="16"/>
      <c r="C665" s="17" t="s">
        <v>129</v>
      </c>
      <c r="D665" s="7">
        <f>SUM(D666)</f>
        <v>622618</v>
      </c>
      <c r="E665" s="7">
        <f t="shared" ref="E665:H665" si="493">SUM(E666)</f>
        <v>0</v>
      </c>
      <c r="F665" s="7">
        <f t="shared" si="493"/>
        <v>622618</v>
      </c>
      <c r="G665" s="7">
        <f t="shared" si="493"/>
        <v>0</v>
      </c>
      <c r="H665" s="7">
        <f t="shared" si="493"/>
        <v>0</v>
      </c>
      <c r="I665" s="7">
        <f t="shared" ref="I665:I671" si="494">SUM(G665:H665)</f>
        <v>0</v>
      </c>
      <c r="J665" s="7">
        <f t="shared" ref="J665:J671" si="495">I665+F665</f>
        <v>622618</v>
      </c>
    </row>
    <row r="666" spans="1:10">
      <c r="A666" s="19"/>
      <c r="B666" s="10">
        <v>55</v>
      </c>
      <c r="C666" s="8" t="s">
        <v>4</v>
      </c>
      <c r="D666" s="7">
        <f>SUM(D667:D671)</f>
        <v>622618</v>
      </c>
      <c r="E666" s="7">
        <f t="shared" ref="E666:H666" si="496">SUM(E667:E671)</f>
        <v>0</v>
      </c>
      <c r="F666" s="7">
        <f t="shared" si="496"/>
        <v>622618</v>
      </c>
      <c r="G666" s="7">
        <f t="shared" si="496"/>
        <v>0</v>
      </c>
      <c r="H666" s="7">
        <f t="shared" si="496"/>
        <v>0</v>
      </c>
      <c r="I666" s="7">
        <f t="shared" si="494"/>
        <v>0</v>
      </c>
      <c r="J666" s="7">
        <f t="shared" si="495"/>
        <v>622618</v>
      </c>
    </row>
    <row r="667" spans="1:10">
      <c r="A667" s="19"/>
      <c r="B667" s="9">
        <v>5500</v>
      </c>
      <c r="C667" s="8" t="s">
        <v>18</v>
      </c>
      <c r="D667" s="7">
        <v>540</v>
      </c>
      <c r="E667" s="7"/>
      <c r="F667" s="7">
        <f t="shared" ref="F667:F671" si="497">SUM(D667:E667)</f>
        <v>540</v>
      </c>
      <c r="G667" s="7"/>
      <c r="H667" s="7"/>
      <c r="I667" s="7">
        <f t="shared" si="494"/>
        <v>0</v>
      </c>
      <c r="J667" s="7">
        <f t="shared" si="495"/>
        <v>540</v>
      </c>
    </row>
    <row r="668" spans="1:10">
      <c r="A668" s="19"/>
      <c r="B668" s="9">
        <v>5502</v>
      </c>
      <c r="C668" s="8" t="s">
        <v>19</v>
      </c>
      <c r="D668" s="7">
        <v>24700</v>
      </c>
      <c r="E668" s="7"/>
      <c r="F668" s="7">
        <f t="shared" si="497"/>
        <v>24700</v>
      </c>
      <c r="G668" s="7"/>
      <c r="H668" s="7"/>
      <c r="I668" s="7">
        <f t="shared" si="494"/>
        <v>0</v>
      </c>
      <c r="J668" s="7">
        <f t="shared" si="495"/>
        <v>24700</v>
      </c>
    </row>
    <row r="669" spans="1:10">
      <c r="A669" s="19"/>
      <c r="B669" s="9">
        <v>5512</v>
      </c>
      <c r="C669" s="8" t="s">
        <v>23</v>
      </c>
      <c r="D669" s="7">
        <v>497738</v>
      </c>
      <c r="E669" s="7"/>
      <c r="F669" s="7">
        <f t="shared" si="497"/>
        <v>497738</v>
      </c>
      <c r="G669" s="7"/>
      <c r="H669" s="7"/>
      <c r="I669" s="7">
        <f t="shared" si="494"/>
        <v>0</v>
      </c>
      <c r="J669" s="7">
        <f t="shared" si="495"/>
        <v>497738</v>
      </c>
    </row>
    <row r="670" spans="1:10" ht="26.25">
      <c r="A670" s="19"/>
      <c r="B670" s="9">
        <v>5525</v>
      </c>
      <c r="C670" s="11" t="s">
        <v>48</v>
      </c>
      <c r="D670" s="7">
        <v>10000</v>
      </c>
      <c r="E670" s="7"/>
      <c r="F670" s="7">
        <f t="shared" si="497"/>
        <v>10000</v>
      </c>
      <c r="G670" s="7"/>
      <c r="H670" s="7"/>
      <c r="I670" s="7">
        <f t="shared" si="494"/>
        <v>0</v>
      </c>
      <c r="J670" s="7">
        <f t="shared" si="495"/>
        <v>10000</v>
      </c>
    </row>
    <row r="671" spans="1:10">
      <c r="A671" s="19"/>
      <c r="B671" s="9">
        <v>5540</v>
      </c>
      <c r="C671" s="8" t="s">
        <v>35</v>
      </c>
      <c r="D671" s="7">
        <v>89640</v>
      </c>
      <c r="E671" s="7"/>
      <c r="F671" s="7">
        <f t="shared" si="497"/>
        <v>89640</v>
      </c>
      <c r="G671" s="7"/>
      <c r="H671" s="7"/>
      <c r="I671" s="7">
        <f t="shared" si="494"/>
        <v>0</v>
      </c>
      <c r="J671" s="7">
        <f t="shared" si="495"/>
        <v>89640</v>
      </c>
    </row>
    <row r="672" spans="1:10">
      <c r="A672" s="16" t="s">
        <v>55</v>
      </c>
      <c r="B672" s="16"/>
      <c r="C672" s="17" t="s">
        <v>56</v>
      </c>
      <c r="D672" s="7">
        <f>SUM(D673)</f>
        <v>7857000</v>
      </c>
      <c r="E672" s="7">
        <f t="shared" ref="E672:H672" si="498">SUM(E673)</f>
        <v>0</v>
      </c>
      <c r="F672" s="7">
        <f t="shared" si="498"/>
        <v>7857000</v>
      </c>
      <c r="G672" s="7">
        <f t="shared" si="498"/>
        <v>0</v>
      </c>
      <c r="H672" s="7">
        <f t="shared" si="498"/>
        <v>0</v>
      </c>
      <c r="I672" s="7">
        <f t="shared" ref="I672:I674" si="499">SUM(G672:H672)</f>
        <v>0</v>
      </c>
      <c r="J672" s="7">
        <f t="shared" ref="J672:J674" si="500">I672+F672</f>
        <v>7857000</v>
      </c>
    </row>
    <row r="673" spans="1:10">
      <c r="A673" s="19"/>
      <c r="B673" s="10">
        <v>55</v>
      </c>
      <c r="C673" s="8" t="s">
        <v>4</v>
      </c>
      <c r="D673" s="7">
        <f>SUM(D674:D674)</f>
        <v>7857000</v>
      </c>
      <c r="E673" s="7">
        <f>SUM(E674:E674)</f>
        <v>0</v>
      </c>
      <c r="F673" s="7">
        <f>SUM(F674:F674)</f>
        <v>7857000</v>
      </c>
      <c r="G673" s="7">
        <f>SUM(G674:G674)</f>
        <v>0</v>
      </c>
      <c r="H673" s="7">
        <f>SUM(H674:H674)</f>
        <v>0</v>
      </c>
      <c r="I673" s="7">
        <f t="shared" si="499"/>
        <v>0</v>
      </c>
      <c r="J673" s="7">
        <f t="shared" si="500"/>
        <v>7857000</v>
      </c>
    </row>
    <row r="674" spans="1:10">
      <c r="A674" s="19"/>
      <c r="B674" s="9">
        <v>5540</v>
      </c>
      <c r="C674" s="8" t="s">
        <v>35</v>
      </c>
      <c r="D674" s="7">
        <v>7857000</v>
      </c>
      <c r="E674" s="7"/>
      <c r="F674" s="7">
        <f t="shared" ref="F674" si="501">SUM(D674:E674)</f>
        <v>7857000</v>
      </c>
      <c r="G674" s="7"/>
      <c r="H674" s="7"/>
      <c r="I674" s="7">
        <f t="shared" si="499"/>
        <v>0</v>
      </c>
      <c r="J674" s="7">
        <f t="shared" si="500"/>
        <v>7857000</v>
      </c>
    </row>
    <row r="675" spans="1:10">
      <c r="A675" s="16" t="s">
        <v>59</v>
      </c>
      <c r="B675" s="16"/>
      <c r="C675" s="17" t="s">
        <v>60</v>
      </c>
      <c r="D675" s="7">
        <f>SUM(D676,D679)</f>
        <v>6900</v>
      </c>
      <c r="E675" s="7">
        <f>SUM(E676,E679)</f>
        <v>0</v>
      </c>
      <c r="F675" s="7">
        <f>SUM(F676,F679)</f>
        <v>6900</v>
      </c>
      <c r="G675" s="7">
        <f>SUM(G676,G679)</f>
        <v>0</v>
      </c>
      <c r="H675" s="7">
        <f>SUM(H676,H679)</f>
        <v>36193</v>
      </c>
      <c r="I675" s="7">
        <f t="shared" ref="I675:I681" si="502">SUM(G675:H675)</f>
        <v>36193</v>
      </c>
      <c r="J675" s="7">
        <f t="shared" ref="J675:J681" si="503">I675+F675</f>
        <v>43093</v>
      </c>
    </row>
    <row r="676" spans="1:10">
      <c r="A676" s="16"/>
      <c r="B676" s="10">
        <v>50</v>
      </c>
      <c r="C676" s="8" t="s">
        <v>3</v>
      </c>
      <c r="D676" s="7">
        <f>SUM(D677:D678)</f>
        <v>4086</v>
      </c>
      <c r="E676" s="7">
        <f>SUM(E677:E678)</f>
        <v>0</v>
      </c>
      <c r="F676" s="7">
        <f>SUM(F677:F678)</f>
        <v>4086</v>
      </c>
      <c r="G676" s="7">
        <f>SUM(G677:G678)</f>
        <v>0</v>
      </c>
      <c r="H676" s="7">
        <f>SUM(H677:H678)</f>
        <v>7993</v>
      </c>
      <c r="I676" s="7">
        <f t="shared" si="502"/>
        <v>7993</v>
      </c>
      <c r="J676" s="7">
        <f t="shared" si="503"/>
        <v>12079</v>
      </c>
    </row>
    <row r="677" spans="1:10">
      <c r="A677" s="16"/>
      <c r="B677" s="9">
        <v>5002</v>
      </c>
      <c r="C677" s="8" t="s">
        <v>13</v>
      </c>
      <c r="D677" s="7">
        <v>3054</v>
      </c>
      <c r="E677" s="7"/>
      <c r="F677" s="7">
        <f t="shared" ref="F677:F681" si="504">SUM(D677:E677)</f>
        <v>3054</v>
      </c>
      <c r="G677" s="7"/>
      <c r="H677" s="7">
        <v>5965</v>
      </c>
      <c r="I677" s="7">
        <f t="shared" si="502"/>
        <v>5965</v>
      </c>
      <c r="J677" s="7">
        <f t="shared" si="503"/>
        <v>9019</v>
      </c>
    </row>
    <row r="678" spans="1:10">
      <c r="A678" s="16"/>
      <c r="B678" s="9">
        <v>506</v>
      </c>
      <c r="C678" s="8" t="s">
        <v>17</v>
      </c>
      <c r="D678" s="7">
        <v>1032</v>
      </c>
      <c r="E678" s="7"/>
      <c r="F678" s="7">
        <f t="shared" si="504"/>
        <v>1032</v>
      </c>
      <c r="G678" s="7"/>
      <c r="H678" s="7">
        <v>2028</v>
      </c>
      <c r="I678" s="7">
        <f t="shared" si="502"/>
        <v>2028</v>
      </c>
      <c r="J678" s="7">
        <f t="shared" si="503"/>
        <v>3060</v>
      </c>
    </row>
    <row r="679" spans="1:10">
      <c r="A679" s="16"/>
      <c r="B679" s="10">
        <v>55</v>
      </c>
      <c r="C679" s="8" t="s">
        <v>4</v>
      </c>
      <c r="D679" s="7">
        <f>SUM(D680:D681)</f>
        <v>2814</v>
      </c>
      <c r="E679" s="7">
        <f>SUM(E680:E681)</f>
        <v>0</v>
      </c>
      <c r="F679" s="7">
        <f>SUM(F680:F681)</f>
        <v>2814</v>
      </c>
      <c r="G679" s="7">
        <f>SUM(G680:G681)</f>
        <v>0</v>
      </c>
      <c r="H679" s="7">
        <f>SUM(H680:H681)</f>
        <v>28200</v>
      </c>
      <c r="I679" s="7">
        <f t="shared" si="502"/>
        <v>28200</v>
      </c>
      <c r="J679" s="7">
        <f t="shared" si="503"/>
        <v>31014</v>
      </c>
    </row>
    <row r="680" spans="1:10">
      <c r="A680" s="16"/>
      <c r="B680" s="9">
        <v>5500</v>
      </c>
      <c r="C680" s="8" t="s">
        <v>18</v>
      </c>
      <c r="D680" s="7">
        <v>2814</v>
      </c>
      <c r="E680" s="7"/>
      <c r="F680" s="7">
        <f t="shared" si="504"/>
        <v>2814</v>
      </c>
      <c r="G680" s="7"/>
      <c r="H680" s="7">
        <v>15000</v>
      </c>
      <c r="I680" s="7">
        <f t="shared" si="502"/>
        <v>15000</v>
      </c>
      <c r="J680" s="7">
        <f t="shared" si="503"/>
        <v>17814</v>
      </c>
    </row>
    <row r="681" spans="1:10">
      <c r="A681" s="16"/>
      <c r="B681" s="9">
        <v>5503</v>
      </c>
      <c r="C681" s="8" t="s">
        <v>20</v>
      </c>
      <c r="D681" s="7"/>
      <c r="E681" s="7"/>
      <c r="F681" s="7">
        <f t="shared" si="504"/>
        <v>0</v>
      </c>
      <c r="G681" s="7"/>
      <c r="H681" s="7">
        <v>13200</v>
      </c>
      <c r="I681" s="7">
        <f t="shared" si="502"/>
        <v>13200</v>
      </c>
      <c r="J681" s="7">
        <f t="shared" si="503"/>
        <v>13200</v>
      </c>
    </row>
    <row r="682" spans="1:10">
      <c r="A682" s="14" t="s">
        <v>130</v>
      </c>
      <c r="B682" s="14"/>
      <c r="C682" s="12" t="s">
        <v>131</v>
      </c>
      <c r="D682" s="28">
        <f>SUM(D683,D691,D694,D700,D703,D709)</f>
        <v>4574780</v>
      </c>
      <c r="E682" s="28">
        <f>SUM(E683,E691,E694,E700,E703,E709)</f>
        <v>0</v>
      </c>
      <c r="F682" s="28">
        <f>SUM(F683,F691,F694,F700,F703,F709)</f>
        <v>4574780</v>
      </c>
      <c r="G682" s="28">
        <f>SUM(G683,G691,G694,G700,G703,G709)</f>
        <v>0</v>
      </c>
      <c r="H682" s="28">
        <f>SUM(H683,H691,H694,H700,H703,H709)</f>
        <v>180000</v>
      </c>
      <c r="I682" s="28">
        <f t="shared" ref="I682:I688" si="505">SUM(G682:H682)</f>
        <v>180000</v>
      </c>
      <c r="J682" s="28">
        <f t="shared" ref="J682:J688" si="506">I682+F682</f>
        <v>4754780</v>
      </c>
    </row>
    <row r="683" spans="1:10">
      <c r="A683" s="16" t="s">
        <v>132</v>
      </c>
      <c r="B683" s="16"/>
      <c r="C683" s="17" t="s">
        <v>133</v>
      </c>
      <c r="D683" s="7">
        <f>SUM(D684,D688)</f>
        <v>148077</v>
      </c>
      <c r="E683" s="7">
        <f t="shared" ref="E683:H683" si="507">SUM(E684,E688)</f>
        <v>0</v>
      </c>
      <c r="F683" s="7">
        <f t="shared" si="507"/>
        <v>148077</v>
      </c>
      <c r="G683" s="7">
        <f t="shared" si="507"/>
        <v>0</v>
      </c>
      <c r="H683" s="7">
        <f t="shared" si="507"/>
        <v>180000</v>
      </c>
      <c r="I683" s="7">
        <f t="shared" si="505"/>
        <v>180000</v>
      </c>
      <c r="J683" s="7">
        <f t="shared" si="506"/>
        <v>328077</v>
      </c>
    </row>
    <row r="684" spans="1:10">
      <c r="A684" s="19"/>
      <c r="B684" s="10">
        <v>55</v>
      </c>
      <c r="C684" s="8" t="s">
        <v>4</v>
      </c>
      <c r="D684" s="7">
        <f>SUM(D685:D687)</f>
        <v>110157</v>
      </c>
      <c r="E684" s="7">
        <f t="shared" ref="E684:H684" si="508">SUM(E685:E687)</f>
        <v>0</v>
      </c>
      <c r="F684" s="7">
        <f t="shared" si="508"/>
        <v>110157</v>
      </c>
      <c r="G684" s="7">
        <f t="shared" si="508"/>
        <v>0</v>
      </c>
      <c r="H684" s="7">
        <f t="shared" si="508"/>
        <v>180000</v>
      </c>
      <c r="I684" s="7">
        <f t="shared" si="505"/>
        <v>180000</v>
      </c>
      <c r="J684" s="7">
        <f t="shared" si="506"/>
        <v>290157</v>
      </c>
    </row>
    <row r="685" spans="1:10" s="261" customFormat="1">
      <c r="A685" s="19"/>
      <c r="B685" s="9">
        <v>5500</v>
      </c>
      <c r="C685" s="8" t="s">
        <v>18</v>
      </c>
      <c r="D685" s="7">
        <v>461</v>
      </c>
      <c r="E685" s="7"/>
      <c r="F685" s="7">
        <f t="shared" ref="F685:F688" si="509">SUM(D685:E685)</f>
        <v>461</v>
      </c>
      <c r="G685" s="7"/>
      <c r="H685" s="7"/>
      <c r="I685" s="7">
        <f t="shared" si="505"/>
        <v>0</v>
      </c>
      <c r="J685" s="7">
        <f t="shared" si="506"/>
        <v>461</v>
      </c>
    </row>
    <row r="686" spans="1:10" s="261" customFormat="1">
      <c r="A686" s="19"/>
      <c r="B686" s="9">
        <v>5512</v>
      </c>
      <c r="C686" s="8" t="s">
        <v>23</v>
      </c>
      <c r="D686" s="7">
        <v>106896</v>
      </c>
      <c r="E686" s="7"/>
      <c r="F686" s="7">
        <f t="shared" si="509"/>
        <v>106896</v>
      </c>
      <c r="G686" s="7"/>
      <c r="H686" s="7"/>
      <c r="I686" s="7">
        <f t="shared" si="505"/>
        <v>0</v>
      </c>
      <c r="J686" s="7">
        <f t="shared" si="506"/>
        <v>106896</v>
      </c>
    </row>
    <row r="687" spans="1:10">
      <c r="A687" s="19"/>
      <c r="B687" s="9">
        <v>5515</v>
      </c>
      <c r="C687" s="8" t="s">
        <v>26</v>
      </c>
      <c r="D687" s="7">
        <v>2800</v>
      </c>
      <c r="E687" s="7"/>
      <c r="F687" s="7">
        <f t="shared" si="509"/>
        <v>2800</v>
      </c>
      <c r="G687" s="7"/>
      <c r="H687" s="7">
        <v>180000</v>
      </c>
      <c r="I687" s="7">
        <f t="shared" si="505"/>
        <v>180000</v>
      </c>
      <c r="J687" s="7">
        <f t="shared" si="506"/>
        <v>182800</v>
      </c>
    </row>
    <row r="688" spans="1:10">
      <c r="A688" s="19"/>
      <c r="B688" s="10">
        <v>4</v>
      </c>
      <c r="C688" s="8" t="s">
        <v>509</v>
      </c>
      <c r="D688" s="7">
        <f>SUM(D689:D690)</f>
        <v>37920</v>
      </c>
      <c r="E688" s="7">
        <f>SUM(E689:E690)</f>
        <v>0</v>
      </c>
      <c r="F688" s="7">
        <f t="shared" si="509"/>
        <v>37920</v>
      </c>
      <c r="G688" s="7">
        <f>SUM(G689:G690)</f>
        <v>0</v>
      </c>
      <c r="H688" s="7">
        <f>SUM(H689:H690)</f>
        <v>0</v>
      </c>
      <c r="I688" s="7">
        <f t="shared" si="505"/>
        <v>0</v>
      </c>
      <c r="J688" s="7">
        <f t="shared" si="506"/>
        <v>37920</v>
      </c>
    </row>
    <row r="689" spans="1:10">
      <c r="A689" s="19"/>
      <c r="B689" s="9">
        <v>4500</v>
      </c>
      <c r="C689" s="173" t="s">
        <v>546</v>
      </c>
      <c r="D689" s="7">
        <v>37420</v>
      </c>
      <c r="E689" s="7"/>
      <c r="F689" s="7">
        <f t="shared" ref="F689:F693" si="510">SUM(D689:E689)</f>
        <v>37420</v>
      </c>
      <c r="G689" s="7"/>
      <c r="H689" s="7"/>
      <c r="I689" s="7">
        <f t="shared" ref="I689:I693" si="511">SUM(G689:H689)</f>
        <v>0</v>
      </c>
      <c r="J689" s="7">
        <f t="shared" ref="J689:J693" si="512">I689+F689</f>
        <v>37420</v>
      </c>
    </row>
    <row r="690" spans="1:10">
      <c r="A690" s="19"/>
      <c r="B690" s="9">
        <v>452</v>
      </c>
      <c r="C690" s="8" t="s">
        <v>510</v>
      </c>
      <c r="D690" s="7">
        <v>500</v>
      </c>
      <c r="E690" s="7"/>
      <c r="F690" s="7">
        <f t="shared" si="510"/>
        <v>500</v>
      </c>
      <c r="G690" s="7"/>
      <c r="H690" s="7"/>
      <c r="I690" s="7">
        <f t="shared" si="511"/>
        <v>0</v>
      </c>
      <c r="J690" s="7">
        <f t="shared" si="512"/>
        <v>500</v>
      </c>
    </row>
    <row r="691" spans="1:10">
      <c r="A691" s="16" t="s">
        <v>132</v>
      </c>
      <c r="B691" s="16"/>
      <c r="C691" s="17" t="s">
        <v>134</v>
      </c>
      <c r="D691" s="7">
        <f>SUM(D692)</f>
        <v>97000</v>
      </c>
      <c r="E691" s="7">
        <f t="shared" ref="E691:H692" si="513">SUM(E692)</f>
        <v>0</v>
      </c>
      <c r="F691" s="7">
        <f t="shared" si="513"/>
        <v>97000</v>
      </c>
      <c r="G691" s="7">
        <f t="shared" si="513"/>
        <v>0</v>
      </c>
      <c r="H691" s="7">
        <f t="shared" si="513"/>
        <v>0</v>
      </c>
      <c r="I691" s="7">
        <f t="shared" si="511"/>
        <v>0</v>
      </c>
      <c r="J691" s="7">
        <f t="shared" si="512"/>
        <v>97000</v>
      </c>
    </row>
    <row r="692" spans="1:10">
      <c r="A692" s="19"/>
      <c r="B692" s="10">
        <v>55</v>
      </c>
      <c r="C692" s="8" t="s">
        <v>4</v>
      </c>
      <c r="D692" s="7">
        <f>SUM(D693)</f>
        <v>97000</v>
      </c>
      <c r="E692" s="7">
        <f t="shared" si="513"/>
        <v>0</v>
      </c>
      <c r="F692" s="7">
        <f t="shared" si="513"/>
        <v>97000</v>
      </c>
      <c r="G692" s="7">
        <f t="shared" si="513"/>
        <v>0</v>
      </c>
      <c r="H692" s="7">
        <f t="shared" si="513"/>
        <v>0</v>
      </c>
      <c r="I692" s="7">
        <f t="shared" si="511"/>
        <v>0</v>
      </c>
      <c r="J692" s="7">
        <f t="shared" si="512"/>
        <v>97000</v>
      </c>
    </row>
    <row r="693" spans="1:10">
      <c r="A693" s="19"/>
      <c r="B693" s="9">
        <v>5512</v>
      </c>
      <c r="C693" s="8" t="s">
        <v>23</v>
      </c>
      <c r="D693" s="7">
        <v>97000</v>
      </c>
      <c r="E693" s="7"/>
      <c r="F693" s="7">
        <f t="shared" si="510"/>
        <v>97000</v>
      </c>
      <c r="G693" s="7"/>
      <c r="H693" s="7"/>
      <c r="I693" s="7">
        <f t="shared" si="511"/>
        <v>0</v>
      </c>
      <c r="J693" s="7">
        <f t="shared" si="512"/>
        <v>97000</v>
      </c>
    </row>
    <row r="694" spans="1:10">
      <c r="A694" s="16" t="s">
        <v>132</v>
      </c>
      <c r="B694" s="16"/>
      <c r="C694" s="17" t="s">
        <v>135</v>
      </c>
      <c r="D694" s="7">
        <f>SUM(D695,D698)</f>
        <v>3294570</v>
      </c>
      <c r="E694" s="7">
        <f t="shared" ref="E694:H694" si="514">SUM(E695,E698)</f>
        <v>0</v>
      </c>
      <c r="F694" s="7">
        <f t="shared" si="514"/>
        <v>3294570</v>
      </c>
      <c r="G694" s="7">
        <f t="shared" si="514"/>
        <v>0</v>
      </c>
      <c r="H694" s="7">
        <f t="shared" si="514"/>
        <v>0</v>
      </c>
      <c r="I694" s="7">
        <f t="shared" ref="I694:I698" si="515">SUM(G694:H694)</f>
        <v>0</v>
      </c>
      <c r="J694" s="7">
        <f t="shared" ref="J694:J698" si="516">I694+F694</f>
        <v>3294570</v>
      </c>
    </row>
    <row r="695" spans="1:10">
      <c r="A695" s="19"/>
      <c r="B695" s="10">
        <v>55</v>
      </c>
      <c r="C695" s="8" t="s">
        <v>4</v>
      </c>
      <c r="D695" s="7">
        <f>SUM(D696:D697)</f>
        <v>3276370</v>
      </c>
      <c r="E695" s="7">
        <f t="shared" ref="E695:H695" si="517">SUM(E696:E697)</f>
        <v>0</v>
      </c>
      <c r="F695" s="7">
        <f t="shared" si="517"/>
        <v>3276370</v>
      </c>
      <c r="G695" s="7">
        <f t="shared" si="517"/>
        <v>0</v>
      </c>
      <c r="H695" s="7">
        <f t="shared" si="517"/>
        <v>0</v>
      </c>
      <c r="I695" s="7">
        <f t="shared" si="515"/>
        <v>0</v>
      </c>
      <c r="J695" s="7">
        <f t="shared" si="516"/>
        <v>3276370</v>
      </c>
    </row>
    <row r="696" spans="1:10">
      <c r="A696" s="19"/>
      <c r="B696" s="9">
        <v>5512</v>
      </c>
      <c r="C696" s="8" t="s">
        <v>23</v>
      </c>
      <c r="D696" s="7">
        <v>3273570</v>
      </c>
      <c r="E696" s="7"/>
      <c r="F696" s="7">
        <f t="shared" ref="F696:F697" si="518">SUM(D696:E696)</f>
        <v>3273570</v>
      </c>
      <c r="G696" s="7"/>
      <c r="H696" s="7"/>
      <c r="I696" s="7">
        <f t="shared" si="515"/>
        <v>0</v>
      </c>
      <c r="J696" s="7">
        <f t="shared" si="516"/>
        <v>3273570</v>
      </c>
    </row>
    <row r="697" spans="1:10">
      <c r="A697" s="19"/>
      <c r="B697" s="9">
        <v>5515</v>
      </c>
      <c r="C697" s="8" t="s">
        <v>26</v>
      </c>
      <c r="D697" s="7">
        <v>2800</v>
      </c>
      <c r="E697" s="7"/>
      <c r="F697" s="7">
        <f t="shared" si="518"/>
        <v>2800</v>
      </c>
      <c r="G697" s="7"/>
      <c r="H697" s="7"/>
      <c r="I697" s="7">
        <f t="shared" si="515"/>
        <v>0</v>
      </c>
      <c r="J697" s="7">
        <f t="shared" si="516"/>
        <v>2800</v>
      </c>
    </row>
    <row r="698" spans="1:10">
      <c r="A698" s="19"/>
      <c r="B698" s="10">
        <v>4</v>
      </c>
      <c r="C698" s="8" t="s">
        <v>509</v>
      </c>
      <c r="D698" s="7">
        <f>SUM(D699)</f>
        <v>18200</v>
      </c>
      <c r="E698" s="7">
        <f t="shared" ref="E698:H698" si="519">SUM(E699)</f>
        <v>0</v>
      </c>
      <c r="F698" s="7">
        <f t="shared" si="519"/>
        <v>18200</v>
      </c>
      <c r="G698" s="7">
        <f t="shared" si="519"/>
        <v>0</v>
      </c>
      <c r="H698" s="7">
        <f t="shared" si="519"/>
        <v>0</v>
      </c>
      <c r="I698" s="7">
        <f t="shared" si="515"/>
        <v>0</v>
      </c>
      <c r="J698" s="7">
        <f t="shared" si="516"/>
        <v>18200</v>
      </c>
    </row>
    <row r="699" spans="1:10">
      <c r="A699" s="19"/>
      <c r="B699" s="9">
        <v>4500</v>
      </c>
      <c r="C699" s="173" t="s">
        <v>546</v>
      </c>
      <c r="D699" s="7">
        <v>18200</v>
      </c>
      <c r="E699" s="7"/>
      <c r="F699" s="7">
        <f t="shared" ref="F699:F702" si="520">SUM(D699:E699)</f>
        <v>18200</v>
      </c>
      <c r="G699" s="7"/>
      <c r="H699" s="7"/>
      <c r="I699" s="7">
        <f t="shared" ref="I699:I702" si="521">SUM(G699:H699)</f>
        <v>0</v>
      </c>
      <c r="J699" s="7">
        <f t="shared" ref="J699:J702" si="522">I699+F699</f>
        <v>18200</v>
      </c>
    </row>
    <row r="700" spans="1:10">
      <c r="A700" s="16" t="s">
        <v>136</v>
      </c>
      <c r="B700" s="16"/>
      <c r="C700" s="17" t="s">
        <v>137</v>
      </c>
      <c r="D700" s="7">
        <f>SUM(D701)</f>
        <v>127823</v>
      </c>
      <c r="E700" s="7">
        <f t="shared" ref="E700:H701" si="523">SUM(E701)</f>
        <v>0</v>
      </c>
      <c r="F700" s="7">
        <f t="shared" si="523"/>
        <v>127823</v>
      </c>
      <c r="G700" s="7">
        <f t="shared" si="523"/>
        <v>0</v>
      </c>
      <c r="H700" s="7">
        <f t="shared" si="523"/>
        <v>0</v>
      </c>
      <c r="I700" s="7">
        <f t="shared" si="521"/>
        <v>0</v>
      </c>
      <c r="J700" s="7">
        <f t="shared" si="522"/>
        <v>127823</v>
      </c>
    </row>
    <row r="701" spans="1:10">
      <c r="A701" s="19"/>
      <c r="B701" s="10">
        <v>55</v>
      </c>
      <c r="C701" s="8" t="s">
        <v>4</v>
      </c>
      <c r="D701" s="7">
        <f>SUM(D702)</f>
        <v>127823</v>
      </c>
      <c r="E701" s="7">
        <f t="shared" si="523"/>
        <v>0</v>
      </c>
      <c r="F701" s="7">
        <f t="shared" si="523"/>
        <v>127823</v>
      </c>
      <c r="G701" s="7">
        <f t="shared" si="523"/>
        <v>0</v>
      </c>
      <c r="H701" s="7">
        <f t="shared" si="523"/>
        <v>0</v>
      </c>
      <c r="I701" s="7">
        <f t="shared" si="521"/>
        <v>0</v>
      </c>
      <c r="J701" s="7">
        <f t="shared" si="522"/>
        <v>127823</v>
      </c>
    </row>
    <row r="702" spans="1:10">
      <c r="A702" s="19"/>
      <c r="B702" s="9">
        <v>5512</v>
      </c>
      <c r="C702" s="8" t="s">
        <v>23</v>
      </c>
      <c r="D702" s="7">
        <v>127823</v>
      </c>
      <c r="E702" s="7"/>
      <c r="F702" s="7">
        <f t="shared" si="520"/>
        <v>127823</v>
      </c>
      <c r="G702" s="7"/>
      <c r="H702" s="7"/>
      <c r="I702" s="7">
        <f t="shared" si="521"/>
        <v>0</v>
      </c>
      <c r="J702" s="7">
        <f t="shared" si="522"/>
        <v>127823</v>
      </c>
    </row>
    <row r="703" spans="1:10">
      <c r="A703" s="16" t="s">
        <v>138</v>
      </c>
      <c r="B703" s="16"/>
      <c r="C703" s="17" t="s">
        <v>139</v>
      </c>
      <c r="D703" s="7">
        <f>SUM(D704)</f>
        <v>871210</v>
      </c>
      <c r="E703" s="7">
        <f t="shared" ref="E703:H703" si="524">SUM(E704)</f>
        <v>0</v>
      </c>
      <c r="F703" s="7">
        <f t="shared" si="524"/>
        <v>871210</v>
      </c>
      <c r="G703" s="7">
        <f t="shared" si="524"/>
        <v>0</v>
      </c>
      <c r="H703" s="7">
        <f t="shared" si="524"/>
        <v>0</v>
      </c>
      <c r="I703" s="7">
        <f t="shared" ref="I703:I708" si="525">SUM(G703:H703)</f>
        <v>0</v>
      </c>
      <c r="J703" s="7">
        <f t="shared" ref="J703:J708" si="526">I703+F703</f>
        <v>871210</v>
      </c>
    </row>
    <row r="704" spans="1:10">
      <c r="A704" s="19"/>
      <c r="B704" s="10">
        <v>55</v>
      </c>
      <c r="C704" s="8" t="s">
        <v>4</v>
      </c>
      <c r="D704" s="7">
        <f>SUM(D705:D708)</f>
        <v>871210</v>
      </c>
      <c r="E704" s="7">
        <f>SUM(E705:E708)</f>
        <v>0</v>
      </c>
      <c r="F704" s="7">
        <f>SUM(F705:F708)</f>
        <v>871210</v>
      </c>
      <c r="G704" s="7">
        <f>SUM(G705:G708)</f>
        <v>0</v>
      </c>
      <c r="H704" s="7">
        <f>SUM(H705:H708)</f>
        <v>0</v>
      </c>
      <c r="I704" s="7">
        <f t="shared" si="525"/>
        <v>0</v>
      </c>
      <c r="J704" s="7">
        <f t="shared" si="526"/>
        <v>871210</v>
      </c>
    </row>
    <row r="705" spans="1:10">
      <c r="A705" s="19"/>
      <c r="B705" s="9">
        <v>5504</v>
      </c>
      <c r="C705" s="8" t="s">
        <v>21</v>
      </c>
      <c r="D705" s="7">
        <v>160</v>
      </c>
      <c r="E705" s="7"/>
      <c r="F705" s="7">
        <f t="shared" ref="F705:F708" si="527">SUM(D705:E705)</f>
        <v>160</v>
      </c>
      <c r="G705" s="7"/>
      <c r="H705" s="7"/>
      <c r="I705" s="7">
        <f t="shared" si="525"/>
        <v>0</v>
      </c>
      <c r="J705" s="7">
        <f t="shared" si="526"/>
        <v>160</v>
      </c>
    </row>
    <row r="706" spans="1:10">
      <c r="A706" s="19"/>
      <c r="B706" s="9">
        <v>5512</v>
      </c>
      <c r="C706" s="8" t="s">
        <v>23</v>
      </c>
      <c r="D706" s="7">
        <v>859050</v>
      </c>
      <c r="E706" s="7"/>
      <c r="F706" s="7">
        <f t="shared" si="527"/>
        <v>859050</v>
      </c>
      <c r="G706" s="7"/>
      <c r="H706" s="7"/>
      <c r="I706" s="7">
        <f t="shared" si="525"/>
        <v>0</v>
      </c>
      <c r="J706" s="7">
        <f t="shared" si="526"/>
        <v>859050</v>
      </c>
    </row>
    <row r="707" spans="1:10">
      <c r="A707" s="19"/>
      <c r="B707" s="9">
        <v>5515</v>
      </c>
      <c r="C707" s="8" t="s">
        <v>26</v>
      </c>
      <c r="D707" s="7">
        <v>9000</v>
      </c>
      <c r="E707" s="7"/>
      <c r="F707" s="7">
        <f t="shared" si="527"/>
        <v>9000</v>
      </c>
      <c r="G707" s="7"/>
      <c r="H707" s="7"/>
      <c r="I707" s="7">
        <f t="shared" si="525"/>
        <v>0</v>
      </c>
      <c r="J707" s="7">
        <f t="shared" si="526"/>
        <v>9000</v>
      </c>
    </row>
    <row r="708" spans="1:10">
      <c r="A708" s="19"/>
      <c r="B708" s="9">
        <v>5540</v>
      </c>
      <c r="C708" s="8" t="s">
        <v>35</v>
      </c>
      <c r="D708" s="7">
        <v>3000</v>
      </c>
      <c r="E708" s="7"/>
      <c r="F708" s="7">
        <f t="shared" si="527"/>
        <v>3000</v>
      </c>
      <c r="G708" s="7"/>
      <c r="H708" s="7"/>
      <c r="I708" s="7">
        <f t="shared" si="525"/>
        <v>0</v>
      </c>
      <c r="J708" s="7">
        <f t="shared" si="526"/>
        <v>3000</v>
      </c>
    </row>
    <row r="709" spans="1:10">
      <c r="A709" s="16" t="s">
        <v>140</v>
      </c>
      <c r="B709" s="16"/>
      <c r="C709" s="17" t="s">
        <v>141</v>
      </c>
      <c r="D709" s="7">
        <f>SUM(D710,D713,D715)</f>
        <v>36100</v>
      </c>
      <c r="E709" s="7">
        <f>SUM(E710,E713,E715)</f>
        <v>0</v>
      </c>
      <c r="F709" s="7">
        <f>SUM(F710,F713,F715)</f>
        <v>36100</v>
      </c>
      <c r="G709" s="7">
        <f>SUM(G710,G713,G715)</f>
        <v>0</v>
      </c>
      <c r="H709" s="7">
        <f>SUM(H710,H713,H715)</f>
        <v>0</v>
      </c>
      <c r="I709" s="7">
        <f t="shared" ref="I709:I716" si="528">SUM(G709:H709)</f>
        <v>0</v>
      </c>
      <c r="J709" s="7">
        <f t="shared" ref="J709:J716" si="529">I709+F709</f>
        <v>36100</v>
      </c>
    </row>
    <row r="710" spans="1:10">
      <c r="A710" s="19"/>
      <c r="B710" s="10">
        <v>50</v>
      </c>
      <c r="C710" s="8" t="s">
        <v>3</v>
      </c>
      <c r="D710" s="7">
        <f>SUM(D711:D712)</f>
        <v>15600</v>
      </c>
      <c r="E710" s="7">
        <f t="shared" ref="E710:H710" si="530">SUM(E711:E712)</f>
        <v>0</v>
      </c>
      <c r="F710" s="7">
        <f t="shared" si="530"/>
        <v>15600</v>
      </c>
      <c r="G710" s="7">
        <f t="shared" si="530"/>
        <v>0</v>
      </c>
      <c r="H710" s="7">
        <f t="shared" si="530"/>
        <v>0</v>
      </c>
      <c r="I710" s="7">
        <f t="shared" si="528"/>
        <v>0</v>
      </c>
      <c r="J710" s="7">
        <f t="shared" si="529"/>
        <v>15600</v>
      </c>
    </row>
    <row r="711" spans="1:10">
      <c r="A711" s="19"/>
      <c r="B711" s="9">
        <v>5002</v>
      </c>
      <c r="C711" s="8" t="s">
        <v>13</v>
      </c>
      <c r="D711" s="7">
        <v>11642</v>
      </c>
      <c r="E711" s="7"/>
      <c r="F711" s="7">
        <f t="shared" ref="F711:F716" si="531">SUM(D711:E711)</f>
        <v>11642</v>
      </c>
      <c r="G711" s="7"/>
      <c r="H711" s="7"/>
      <c r="I711" s="7">
        <f t="shared" si="528"/>
        <v>0</v>
      </c>
      <c r="J711" s="7">
        <f t="shared" si="529"/>
        <v>11642</v>
      </c>
    </row>
    <row r="712" spans="1:10">
      <c r="A712" s="19"/>
      <c r="B712" s="9">
        <v>506</v>
      </c>
      <c r="C712" s="8" t="s">
        <v>17</v>
      </c>
      <c r="D712" s="7">
        <v>3958</v>
      </c>
      <c r="E712" s="7"/>
      <c r="F712" s="7">
        <f t="shared" si="531"/>
        <v>3958</v>
      </c>
      <c r="G712" s="7"/>
      <c r="H712" s="7"/>
      <c r="I712" s="7">
        <f t="shared" si="528"/>
        <v>0</v>
      </c>
      <c r="J712" s="7">
        <f t="shared" si="529"/>
        <v>3958</v>
      </c>
    </row>
    <row r="713" spans="1:10">
      <c r="A713" s="19"/>
      <c r="B713" s="10">
        <v>55</v>
      </c>
      <c r="C713" s="8" t="s">
        <v>4</v>
      </c>
      <c r="D713" s="7">
        <f>SUM(D714:D714)</f>
        <v>14000</v>
      </c>
      <c r="E713" s="7">
        <f>SUM(E714:E714)</f>
        <v>0</v>
      </c>
      <c r="F713" s="7">
        <f>SUM(F714:F714)</f>
        <v>14000</v>
      </c>
      <c r="G713" s="7">
        <f>SUM(G714:G714)</f>
        <v>0</v>
      </c>
      <c r="H713" s="7">
        <f>SUM(H714:H714)</f>
        <v>0</v>
      </c>
      <c r="I713" s="7">
        <f t="shared" si="528"/>
        <v>0</v>
      </c>
      <c r="J713" s="7">
        <f t="shared" si="529"/>
        <v>14000</v>
      </c>
    </row>
    <row r="714" spans="1:10">
      <c r="A714" s="19"/>
      <c r="B714" s="9">
        <v>5502</v>
      </c>
      <c r="C714" s="8" t="s">
        <v>19</v>
      </c>
      <c r="D714" s="7">
        <v>14000</v>
      </c>
      <c r="E714" s="7"/>
      <c r="F714" s="7">
        <f t="shared" si="531"/>
        <v>14000</v>
      </c>
      <c r="G714" s="7"/>
      <c r="H714" s="7"/>
      <c r="I714" s="7">
        <f t="shared" si="528"/>
        <v>0</v>
      </c>
      <c r="J714" s="7">
        <f t="shared" si="529"/>
        <v>14000</v>
      </c>
    </row>
    <row r="715" spans="1:10">
      <c r="A715" s="19"/>
      <c r="B715" s="10">
        <v>4</v>
      </c>
      <c r="C715" s="8" t="s">
        <v>509</v>
      </c>
      <c r="D715" s="7">
        <f>SUM(D716)</f>
        <v>6500</v>
      </c>
      <c r="E715" s="7">
        <f t="shared" ref="E715:H715" si="532">SUM(E716)</f>
        <v>0</v>
      </c>
      <c r="F715" s="7">
        <f t="shared" si="532"/>
        <v>6500</v>
      </c>
      <c r="G715" s="7">
        <f t="shared" si="532"/>
        <v>0</v>
      </c>
      <c r="H715" s="7">
        <f t="shared" si="532"/>
        <v>0</v>
      </c>
      <c r="I715" s="7">
        <f t="shared" si="528"/>
        <v>0</v>
      </c>
      <c r="J715" s="7">
        <f t="shared" si="529"/>
        <v>6500</v>
      </c>
    </row>
    <row r="716" spans="1:10">
      <c r="A716" s="19"/>
      <c r="B716" s="9">
        <v>4500</v>
      </c>
      <c r="C716" s="173" t="s">
        <v>546</v>
      </c>
      <c r="D716" s="7">
        <v>6500</v>
      </c>
      <c r="E716" s="7"/>
      <c r="F716" s="7">
        <f t="shared" si="531"/>
        <v>6500</v>
      </c>
      <c r="G716" s="7"/>
      <c r="H716" s="7"/>
      <c r="I716" s="7">
        <f t="shared" si="528"/>
        <v>0</v>
      </c>
      <c r="J716" s="7">
        <f t="shared" si="529"/>
        <v>6500</v>
      </c>
    </row>
    <row r="717" spans="1:10">
      <c r="A717" s="14" t="s">
        <v>142</v>
      </c>
      <c r="B717" s="14"/>
      <c r="C717" s="12" t="s">
        <v>143</v>
      </c>
      <c r="D717" s="28">
        <f>SUM(D718,D721,D728,D744)</f>
        <v>1519720</v>
      </c>
      <c r="E717" s="28">
        <f>SUM(E718,E721,E728,E744)</f>
        <v>0</v>
      </c>
      <c r="F717" s="28">
        <f>SUM(F718,F721,F728,F744)</f>
        <v>1519720</v>
      </c>
      <c r="G717" s="28">
        <f>SUM(G718,G721,G728,G744)</f>
        <v>0</v>
      </c>
      <c r="H717" s="28">
        <f>SUM(H718,H721,H728,H744)</f>
        <v>0</v>
      </c>
      <c r="I717" s="28">
        <f t="shared" ref="I717:I721" si="533">SUM(G717:H717)</f>
        <v>0</v>
      </c>
      <c r="J717" s="28">
        <f t="shared" ref="J717:J721" si="534">I717+F717</f>
        <v>1519720</v>
      </c>
    </row>
    <row r="718" spans="1:10">
      <c r="A718" s="16" t="s">
        <v>144</v>
      </c>
      <c r="B718" s="16"/>
      <c r="C718" s="17" t="s">
        <v>145</v>
      </c>
      <c r="D718" s="7">
        <f>SUM(D719)</f>
        <v>3900</v>
      </c>
      <c r="E718" s="7">
        <f t="shared" ref="E718:H719" si="535">SUM(E719)</f>
        <v>0</v>
      </c>
      <c r="F718" s="7">
        <f t="shared" si="535"/>
        <v>3900</v>
      </c>
      <c r="G718" s="7">
        <f t="shared" si="535"/>
        <v>0</v>
      </c>
      <c r="H718" s="7">
        <f t="shared" si="535"/>
        <v>0</v>
      </c>
      <c r="I718" s="7">
        <f t="shared" si="533"/>
        <v>0</v>
      </c>
      <c r="J718" s="7">
        <f t="shared" si="534"/>
        <v>3900</v>
      </c>
    </row>
    <row r="719" spans="1:10">
      <c r="A719" s="19"/>
      <c r="B719" s="10">
        <v>55</v>
      </c>
      <c r="C719" s="8" t="s">
        <v>4</v>
      </c>
      <c r="D719" s="7">
        <f>SUM(D720)</f>
        <v>3900</v>
      </c>
      <c r="E719" s="7">
        <f t="shared" si="535"/>
        <v>0</v>
      </c>
      <c r="F719" s="7">
        <f t="shared" si="535"/>
        <v>3900</v>
      </c>
      <c r="G719" s="7">
        <f t="shared" si="535"/>
        <v>0</v>
      </c>
      <c r="H719" s="7">
        <f t="shared" si="535"/>
        <v>0</v>
      </c>
      <c r="I719" s="7">
        <f t="shared" si="533"/>
        <v>0</v>
      </c>
      <c r="J719" s="7">
        <f t="shared" si="534"/>
        <v>3900</v>
      </c>
    </row>
    <row r="720" spans="1:10">
      <c r="A720" s="19"/>
      <c r="B720" s="9">
        <v>5512</v>
      </c>
      <c r="C720" s="8" t="s">
        <v>23</v>
      </c>
      <c r="D720" s="7">
        <v>3900</v>
      </c>
      <c r="E720" s="7"/>
      <c r="F720" s="7">
        <f t="shared" ref="F720" si="536">SUM(D720:E720)</f>
        <v>3900</v>
      </c>
      <c r="G720" s="7"/>
      <c r="H720" s="7"/>
      <c r="I720" s="7">
        <f t="shared" si="533"/>
        <v>0</v>
      </c>
      <c r="J720" s="7">
        <f t="shared" si="534"/>
        <v>3900</v>
      </c>
    </row>
    <row r="721" spans="1:10">
      <c r="A721" s="16" t="s">
        <v>146</v>
      </c>
      <c r="B721" s="16"/>
      <c r="C721" s="17" t="s">
        <v>147</v>
      </c>
      <c r="D721" s="7">
        <f>SUM(D722,D726)</f>
        <v>912332</v>
      </c>
      <c r="E721" s="7">
        <f>SUM(E722,E726)</f>
        <v>0</v>
      </c>
      <c r="F721" s="7">
        <f>SUM(F722,F726)</f>
        <v>912332</v>
      </c>
      <c r="G721" s="7">
        <f>SUM(G722,G726)</f>
        <v>0</v>
      </c>
      <c r="H721" s="7">
        <f>SUM(H722,H726)</f>
        <v>0</v>
      </c>
      <c r="I721" s="7">
        <f t="shared" si="533"/>
        <v>0</v>
      </c>
      <c r="J721" s="7">
        <f t="shared" si="534"/>
        <v>912332</v>
      </c>
    </row>
    <row r="722" spans="1:10">
      <c r="A722" s="19"/>
      <c r="B722" s="10">
        <v>55</v>
      </c>
      <c r="C722" s="8" t="s">
        <v>4</v>
      </c>
      <c r="D722" s="7">
        <f>SUM(D723:D725)</f>
        <v>911182</v>
      </c>
      <c r="E722" s="7">
        <f>SUM(E723:E725)</f>
        <v>0</v>
      </c>
      <c r="F722" s="7">
        <f>SUM(F723:F725)</f>
        <v>911182</v>
      </c>
      <c r="G722" s="7">
        <f>SUM(G723:G725)</f>
        <v>0</v>
      </c>
      <c r="H722" s="7">
        <f>SUM(H723:H725)</f>
        <v>0</v>
      </c>
      <c r="I722" s="7">
        <f t="shared" ref="I722:I730" si="537">SUM(G722:H722)</f>
        <v>0</v>
      </c>
      <c r="J722" s="7">
        <f t="shared" ref="J722:J730" si="538">I722+F722</f>
        <v>911182</v>
      </c>
    </row>
    <row r="723" spans="1:10">
      <c r="A723" s="19"/>
      <c r="B723" s="9">
        <v>5502</v>
      </c>
      <c r="C723" s="8" t="s">
        <v>19</v>
      </c>
      <c r="D723" s="7">
        <v>3000</v>
      </c>
      <c r="E723" s="7"/>
      <c r="F723" s="7">
        <f t="shared" ref="F723:F730" si="539">SUM(D723:E723)</f>
        <v>3000</v>
      </c>
      <c r="G723" s="7"/>
      <c r="H723" s="7"/>
      <c r="I723" s="7">
        <f t="shared" si="537"/>
        <v>0</v>
      </c>
      <c r="J723" s="7">
        <f t="shared" si="538"/>
        <v>3000</v>
      </c>
    </row>
    <row r="724" spans="1:10">
      <c r="A724" s="19"/>
      <c r="B724" s="9">
        <v>5503</v>
      </c>
      <c r="C724" s="8" t="s">
        <v>20</v>
      </c>
      <c r="D724" s="7">
        <v>8500</v>
      </c>
      <c r="E724" s="7"/>
      <c r="F724" s="7">
        <f t="shared" si="539"/>
        <v>8500</v>
      </c>
      <c r="G724" s="7"/>
      <c r="H724" s="7"/>
      <c r="I724" s="7">
        <f t="shared" si="537"/>
        <v>0</v>
      </c>
      <c r="J724" s="7">
        <f t="shared" si="538"/>
        <v>8500</v>
      </c>
    </row>
    <row r="725" spans="1:10">
      <c r="A725" s="19"/>
      <c r="B725" s="9">
        <v>5512</v>
      </c>
      <c r="C725" s="8" t="s">
        <v>23</v>
      </c>
      <c r="D725" s="7">
        <v>899682</v>
      </c>
      <c r="E725" s="7"/>
      <c r="F725" s="7">
        <f t="shared" si="539"/>
        <v>899682</v>
      </c>
      <c r="G725" s="7"/>
      <c r="H725" s="7"/>
      <c r="I725" s="7">
        <f t="shared" si="537"/>
        <v>0</v>
      </c>
      <c r="J725" s="7">
        <f t="shared" si="538"/>
        <v>899682</v>
      </c>
    </row>
    <row r="726" spans="1:10">
      <c r="A726" s="19"/>
      <c r="B726" s="10">
        <v>4</v>
      </c>
      <c r="C726" s="8" t="s">
        <v>509</v>
      </c>
      <c r="D726" s="7">
        <f>SUM(D727)</f>
        <v>1150</v>
      </c>
      <c r="E726" s="7">
        <f t="shared" ref="E726:H726" si="540">SUM(E727)</f>
        <v>0</v>
      </c>
      <c r="F726" s="7">
        <f t="shared" si="540"/>
        <v>1150</v>
      </c>
      <c r="G726" s="7">
        <f t="shared" si="540"/>
        <v>0</v>
      </c>
      <c r="H726" s="7">
        <f t="shared" si="540"/>
        <v>0</v>
      </c>
      <c r="I726" s="7">
        <f t="shared" si="537"/>
        <v>0</v>
      </c>
      <c r="J726" s="7">
        <f t="shared" si="538"/>
        <v>1150</v>
      </c>
    </row>
    <row r="727" spans="1:10">
      <c r="A727" s="19"/>
      <c r="B727" s="9">
        <v>452</v>
      </c>
      <c r="C727" s="8" t="s">
        <v>510</v>
      </c>
      <c r="D727" s="7">
        <v>1150</v>
      </c>
      <c r="E727" s="7"/>
      <c r="F727" s="7">
        <f t="shared" si="539"/>
        <v>1150</v>
      </c>
      <c r="G727" s="7"/>
      <c r="H727" s="7"/>
      <c r="I727" s="7">
        <f t="shared" si="537"/>
        <v>0</v>
      </c>
      <c r="J727" s="7">
        <f t="shared" si="538"/>
        <v>1150</v>
      </c>
    </row>
    <row r="728" spans="1:10">
      <c r="A728" s="16" t="s">
        <v>148</v>
      </c>
      <c r="B728" s="16"/>
      <c r="C728" s="17" t="s">
        <v>149</v>
      </c>
      <c r="D728" s="7">
        <f>SUM(D729,D732)</f>
        <v>385518</v>
      </c>
      <c r="E728" s="7">
        <f t="shared" ref="E728:H728" si="541">SUM(E729,E732)</f>
        <v>0</v>
      </c>
      <c r="F728" s="7">
        <f t="shared" si="541"/>
        <v>385518</v>
      </c>
      <c r="G728" s="7">
        <f t="shared" si="541"/>
        <v>0</v>
      </c>
      <c r="H728" s="7">
        <f t="shared" si="541"/>
        <v>0</v>
      </c>
      <c r="I728" s="7">
        <f t="shared" si="537"/>
        <v>0</v>
      </c>
      <c r="J728" s="7">
        <f t="shared" si="538"/>
        <v>385518</v>
      </c>
    </row>
    <row r="729" spans="1:10">
      <c r="A729" s="177"/>
      <c r="B729" s="10">
        <v>50</v>
      </c>
      <c r="C729" s="8" t="s">
        <v>3</v>
      </c>
      <c r="D729" s="7">
        <f>SUM(D730:D731)</f>
        <v>224833</v>
      </c>
      <c r="E729" s="7">
        <f t="shared" ref="E729:H729" si="542">SUM(E730:E731)</f>
        <v>0</v>
      </c>
      <c r="F729" s="7">
        <f t="shared" si="542"/>
        <v>224833</v>
      </c>
      <c r="G729" s="7">
        <f t="shared" si="542"/>
        <v>0</v>
      </c>
      <c r="H729" s="7">
        <f t="shared" si="542"/>
        <v>0</v>
      </c>
      <c r="I729" s="7">
        <f t="shared" si="537"/>
        <v>0</v>
      </c>
      <c r="J729" s="7">
        <f t="shared" si="538"/>
        <v>224833</v>
      </c>
    </row>
    <row r="730" spans="1:10">
      <c r="A730" s="177"/>
      <c r="B730" s="9">
        <v>5002</v>
      </c>
      <c r="C730" s="8" t="s">
        <v>13</v>
      </c>
      <c r="D730" s="7">
        <v>168037</v>
      </c>
      <c r="E730" s="7"/>
      <c r="F730" s="7">
        <f t="shared" si="539"/>
        <v>168037</v>
      </c>
      <c r="G730" s="7"/>
      <c r="H730" s="7"/>
      <c r="I730" s="7">
        <f t="shared" si="537"/>
        <v>0</v>
      </c>
      <c r="J730" s="7">
        <f t="shared" si="538"/>
        <v>168037</v>
      </c>
    </row>
    <row r="731" spans="1:10">
      <c r="A731" s="177"/>
      <c r="B731" s="9">
        <v>506</v>
      </c>
      <c r="C731" s="8" t="s">
        <v>17</v>
      </c>
      <c r="D731" s="7">
        <v>56796</v>
      </c>
      <c r="E731" s="7"/>
      <c r="F731" s="7">
        <f t="shared" ref="F731:F743" si="543">SUM(D731:E731)</f>
        <v>56796</v>
      </c>
      <c r="G731" s="7"/>
      <c r="H731" s="7"/>
      <c r="I731" s="7">
        <f t="shared" ref="I731:I745" si="544">SUM(G731:H731)</f>
        <v>0</v>
      </c>
      <c r="J731" s="7">
        <f t="shared" ref="J731:J745" si="545">I731+F731</f>
        <v>56796</v>
      </c>
    </row>
    <row r="732" spans="1:10">
      <c r="A732" s="177"/>
      <c r="B732" s="10">
        <v>55</v>
      </c>
      <c r="C732" s="8" t="s">
        <v>4</v>
      </c>
      <c r="D732" s="7">
        <f>SUM(D733:D743)</f>
        <v>160685</v>
      </c>
      <c r="E732" s="7">
        <f t="shared" ref="E732:H732" si="546">SUM(E733:E743)</f>
        <v>0</v>
      </c>
      <c r="F732" s="7">
        <f t="shared" si="546"/>
        <v>160685</v>
      </c>
      <c r="G732" s="7">
        <f t="shared" si="546"/>
        <v>0</v>
      </c>
      <c r="H732" s="7">
        <f t="shared" si="546"/>
        <v>0</v>
      </c>
      <c r="I732" s="7">
        <f t="shared" si="544"/>
        <v>0</v>
      </c>
      <c r="J732" s="7">
        <f t="shared" si="545"/>
        <v>160685</v>
      </c>
    </row>
    <row r="733" spans="1:10">
      <c r="A733" s="177"/>
      <c r="B733" s="9">
        <v>5500</v>
      </c>
      <c r="C733" s="8" t="s">
        <v>18</v>
      </c>
      <c r="D733" s="7">
        <v>3025</v>
      </c>
      <c r="E733" s="7"/>
      <c r="F733" s="7">
        <f t="shared" si="543"/>
        <v>3025</v>
      </c>
      <c r="G733" s="7"/>
      <c r="H733" s="7"/>
      <c r="I733" s="7">
        <f t="shared" si="544"/>
        <v>0</v>
      </c>
      <c r="J733" s="7">
        <f t="shared" si="545"/>
        <v>3025</v>
      </c>
    </row>
    <row r="734" spans="1:10">
      <c r="A734" s="177"/>
      <c r="B734" s="9">
        <v>5504</v>
      </c>
      <c r="C734" s="8" t="s">
        <v>21</v>
      </c>
      <c r="D734" s="7">
        <v>600</v>
      </c>
      <c r="E734" s="7"/>
      <c r="F734" s="7">
        <f t="shared" si="543"/>
        <v>600</v>
      </c>
      <c r="G734" s="7"/>
      <c r="H734" s="7"/>
      <c r="I734" s="7">
        <f t="shared" si="544"/>
        <v>0</v>
      </c>
      <c r="J734" s="7">
        <f t="shared" si="545"/>
        <v>600</v>
      </c>
    </row>
    <row r="735" spans="1:10">
      <c r="A735" s="177"/>
      <c r="B735" s="9">
        <v>5511</v>
      </c>
      <c r="C735" s="8" t="s">
        <v>22</v>
      </c>
      <c r="D735" s="7">
        <v>29230</v>
      </c>
      <c r="E735" s="7"/>
      <c r="F735" s="7">
        <f t="shared" si="543"/>
        <v>29230</v>
      </c>
      <c r="G735" s="7"/>
      <c r="H735" s="7"/>
      <c r="I735" s="7">
        <f t="shared" si="544"/>
        <v>0</v>
      </c>
      <c r="J735" s="7">
        <f t="shared" si="545"/>
        <v>29230</v>
      </c>
    </row>
    <row r="736" spans="1:10">
      <c r="A736" s="177"/>
      <c r="B736" s="9">
        <v>5512</v>
      </c>
      <c r="C736" s="8" t="s">
        <v>23</v>
      </c>
      <c r="D736" s="7">
        <v>104430</v>
      </c>
      <c r="E736" s="7"/>
      <c r="F736" s="7">
        <f t="shared" si="543"/>
        <v>104430</v>
      </c>
      <c r="G736" s="7"/>
      <c r="H736" s="7"/>
      <c r="I736" s="7">
        <f t="shared" si="544"/>
        <v>0</v>
      </c>
      <c r="J736" s="7">
        <f t="shared" si="545"/>
        <v>104430</v>
      </c>
    </row>
    <row r="737" spans="1:10">
      <c r="A737" s="177"/>
      <c r="B737" s="9">
        <v>5513</v>
      </c>
      <c r="C737" s="8" t="s">
        <v>24</v>
      </c>
      <c r="D737" s="7">
        <v>4200</v>
      </c>
      <c r="E737" s="7"/>
      <c r="F737" s="7">
        <f t="shared" si="543"/>
        <v>4200</v>
      </c>
      <c r="G737" s="7"/>
      <c r="H737" s="7"/>
      <c r="I737" s="7">
        <f t="shared" si="544"/>
        <v>0</v>
      </c>
      <c r="J737" s="7">
        <f t="shared" si="545"/>
        <v>4200</v>
      </c>
    </row>
    <row r="738" spans="1:10">
      <c r="A738" s="177"/>
      <c r="B738" s="9">
        <v>5514</v>
      </c>
      <c r="C738" s="8" t="s">
        <v>25</v>
      </c>
      <c r="D738" s="7">
        <v>300</v>
      </c>
      <c r="E738" s="7"/>
      <c r="F738" s="7">
        <f t="shared" si="543"/>
        <v>300</v>
      </c>
      <c r="G738" s="7"/>
      <c r="H738" s="7"/>
      <c r="I738" s="7">
        <f t="shared" si="544"/>
        <v>0</v>
      </c>
      <c r="J738" s="7">
        <f t="shared" si="545"/>
        <v>300</v>
      </c>
    </row>
    <row r="739" spans="1:10">
      <c r="A739" s="177"/>
      <c r="B739" s="9">
        <v>5515</v>
      </c>
      <c r="C739" s="8" t="s">
        <v>26</v>
      </c>
      <c r="D739" s="7">
        <v>6800</v>
      </c>
      <c r="E739" s="7"/>
      <c r="F739" s="7">
        <f t="shared" si="543"/>
        <v>6800</v>
      </c>
      <c r="G739" s="7"/>
      <c r="H739" s="7"/>
      <c r="I739" s="7">
        <f t="shared" si="544"/>
        <v>0</v>
      </c>
      <c r="J739" s="7">
        <f t="shared" si="545"/>
        <v>6800</v>
      </c>
    </row>
    <row r="740" spans="1:10">
      <c r="A740" s="177"/>
      <c r="B740" s="9">
        <v>5516</v>
      </c>
      <c r="C740" s="8" t="s">
        <v>27</v>
      </c>
      <c r="D740" s="7">
        <v>9600</v>
      </c>
      <c r="E740" s="7"/>
      <c r="F740" s="7">
        <f t="shared" si="543"/>
        <v>9600</v>
      </c>
      <c r="G740" s="7"/>
      <c r="H740" s="7"/>
      <c r="I740" s="7">
        <f t="shared" si="544"/>
        <v>0</v>
      </c>
      <c r="J740" s="7">
        <f t="shared" si="545"/>
        <v>9600</v>
      </c>
    </row>
    <row r="741" spans="1:10">
      <c r="A741" s="177"/>
      <c r="B741" s="9">
        <v>5522</v>
      </c>
      <c r="C741" s="8" t="s">
        <v>29</v>
      </c>
      <c r="D741" s="7">
        <v>1000</v>
      </c>
      <c r="E741" s="7"/>
      <c r="F741" s="7">
        <f t="shared" si="543"/>
        <v>1000</v>
      </c>
      <c r="G741" s="7"/>
      <c r="H741" s="7"/>
      <c r="I741" s="7">
        <f t="shared" si="544"/>
        <v>0</v>
      </c>
      <c r="J741" s="7">
        <f t="shared" si="545"/>
        <v>1000</v>
      </c>
    </row>
    <row r="742" spans="1:10" s="261" customFormat="1">
      <c r="A742" s="177"/>
      <c r="B742" s="9">
        <v>5532</v>
      </c>
      <c r="C742" s="8" t="s">
        <v>33</v>
      </c>
      <c r="D742" s="7">
        <v>1400</v>
      </c>
      <c r="E742" s="7"/>
      <c r="F742" s="7">
        <f t="shared" ref="F742" si="547">SUM(D742:E742)</f>
        <v>1400</v>
      </c>
      <c r="G742" s="7"/>
      <c r="H742" s="7"/>
      <c r="I742" s="7">
        <f t="shared" ref="I742" si="548">SUM(G742:H742)</f>
        <v>0</v>
      </c>
      <c r="J742" s="7">
        <f t="shared" ref="J742" si="549">I742+F742</f>
        <v>1400</v>
      </c>
    </row>
    <row r="743" spans="1:10">
      <c r="A743" s="177"/>
      <c r="B743" s="9">
        <v>5540</v>
      </c>
      <c r="C743" s="8" t="s">
        <v>35</v>
      </c>
      <c r="D743" s="7">
        <v>100</v>
      </c>
      <c r="E743" s="7"/>
      <c r="F743" s="7">
        <f t="shared" si="543"/>
        <v>100</v>
      </c>
      <c r="G743" s="7"/>
      <c r="H743" s="7"/>
      <c r="I743" s="7">
        <f t="shared" si="544"/>
        <v>0</v>
      </c>
      <c r="J743" s="7">
        <f t="shared" si="545"/>
        <v>100</v>
      </c>
    </row>
    <row r="744" spans="1:10">
      <c r="A744" s="177" t="s">
        <v>148</v>
      </c>
      <c r="B744" s="16"/>
      <c r="C744" s="17" t="s">
        <v>150</v>
      </c>
      <c r="D744" s="7">
        <f>SUM(D745)</f>
        <v>217970</v>
      </c>
      <c r="E744" s="7">
        <f t="shared" ref="E744:H745" si="550">SUM(E745)</f>
        <v>0</v>
      </c>
      <c r="F744" s="7">
        <f t="shared" si="550"/>
        <v>217970</v>
      </c>
      <c r="G744" s="7">
        <f t="shared" si="550"/>
        <v>0</v>
      </c>
      <c r="H744" s="7">
        <f t="shared" si="550"/>
        <v>0</v>
      </c>
      <c r="I744" s="7">
        <f t="shared" si="544"/>
        <v>0</v>
      </c>
      <c r="J744" s="7">
        <f t="shared" si="545"/>
        <v>217970</v>
      </c>
    </row>
    <row r="745" spans="1:10">
      <c r="A745" s="177"/>
      <c r="B745" s="10">
        <v>55</v>
      </c>
      <c r="C745" s="8" t="s">
        <v>4</v>
      </c>
      <c r="D745" s="7">
        <f>SUM(D746)</f>
        <v>217970</v>
      </c>
      <c r="E745" s="7">
        <f t="shared" si="550"/>
        <v>0</v>
      </c>
      <c r="F745" s="7">
        <f t="shared" si="550"/>
        <v>217970</v>
      </c>
      <c r="G745" s="7">
        <f t="shared" si="550"/>
        <v>0</v>
      </c>
      <c r="H745" s="7">
        <f t="shared" si="550"/>
        <v>0</v>
      </c>
      <c r="I745" s="7">
        <f t="shared" si="544"/>
        <v>0</v>
      </c>
      <c r="J745" s="7">
        <f t="shared" si="545"/>
        <v>217970</v>
      </c>
    </row>
    <row r="746" spans="1:10">
      <c r="A746" s="177"/>
      <c r="B746" s="9">
        <v>5540</v>
      </c>
      <c r="C746" s="8" t="s">
        <v>35</v>
      </c>
      <c r="D746" s="7">
        <v>217970</v>
      </c>
      <c r="E746" s="7"/>
      <c r="F746" s="7">
        <f t="shared" ref="F746" si="551">SUM(D746:E746)</f>
        <v>217970</v>
      </c>
      <c r="G746" s="7"/>
      <c r="H746" s="7"/>
      <c r="I746" s="7">
        <f t="shared" ref="I746" si="552">SUM(G746:H746)</f>
        <v>0</v>
      </c>
      <c r="J746" s="7">
        <f t="shared" ref="J746" si="553">I746+F746</f>
        <v>217970</v>
      </c>
    </row>
    <row r="747" spans="1:10" ht="31.5" customHeight="1">
      <c r="A747" s="308" t="s">
        <v>151</v>
      </c>
      <c r="B747" s="309"/>
      <c r="C747" s="309"/>
      <c r="D747" s="29">
        <f>SUM(D748,D772)</f>
        <v>848703</v>
      </c>
      <c r="E747" s="29">
        <f t="shared" ref="E747:H747" si="554">SUM(E748,E772)</f>
        <v>0</v>
      </c>
      <c r="F747" s="29">
        <f t="shared" si="554"/>
        <v>848703</v>
      </c>
      <c r="G747" s="29">
        <f t="shared" si="554"/>
        <v>0</v>
      </c>
      <c r="H747" s="29">
        <f t="shared" si="554"/>
        <v>0</v>
      </c>
      <c r="I747" s="29">
        <f t="shared" ref="I747:I761" si="555">SUM(G747:H747)</f>
        <v>0</v>
      </c>
      <c r="J747" s="29">
        <f t="shared" ref="J747:J761" si="556">I747+F747</f>
        <v>848703</v>
      </c>
    </row>
    <row r="748" spans="1:10">
      <c r="A748" s="14" t="s">
        <v>7</v>
      </c>
      <c r="B748" s="14"/>
      <c r="C748" s="12" t="s">
        <v>8</v>
      </c>
      <c r="D748" s="29">
        <f>SUM(D749,D763)</f>
        <v>499819</v>
      </c>
      <c r="E748" s="29">
        <f t="shared" ref="E748:H748" si="557">SUM(E749,E763)</f>
        <v>0</v>
      </c>
      <c r="F748" s="29">
        <f t="shared" si="557"/>
        <v>499819</v>
      </c>
      <c r="G748" s="29">
        <f t="shared" si="557"/>
        <v>0</v>
      </c>
      <c r="H748" s="29">
        <f t="shared" si="557"/>
        <v>0</v>
      </c>
      <c r="I748" s="29">
        <f t="shared" si="555"/>
        <v>0</v>
      </c>
      <c r="J748" s="29">
        <f t="shared" si="556"/>
        <v>499819</v>
      </c>
    </row>
    <row r="749" spans="1:10">
      <c r="A749" s="15" t="s">
        <v>44</v>
      </c>
      <c r="B749" s="16"/>
      <c r="C749" s="17" t="s">
        <v>45</v>
      </c>
      <c r="D749" s="7">
        <f>SUM(D750,D755)</f>
        <v>459149</v>
      </c>
      <c r="E749" s="7">
        <f t="shared" ref="E749:H749" si="558">SUM(E750,E755)</f>
        <v>0</v>
      </c>
      <c r="F749" s="7">
        <f t="shared" si="558"/>
        <v>459149</v>
      </c>
      <c r="G749" s="7">
        <f t="shared" si="558"/>
        <v>0</v>
      </c>
      <c r="H749" s="7">
        <f t="shared" si="558"/>
        <v>0</v>
      </c>
      <c r="I749" s="7">
        <f t="shared" si="555"/>
        <v>0</v>
      </c>
      <c r="J749" s="7">
        <f t="shared" si="556"/>
        <v>459149</v>
      </c>
    </row>
    <row r="750" spans="1:10">
      <c r="A750" s="18"/>
      <c r="B750" s="10">
        <v>50</v>
      </c>
      <c r="C750" s="8" t="s">
        <v>3</v>
      </c>
      <c r="D750" s="7">
        <f>SUM(D751:D754)</f>
        <v>437105</v>
      </c>
      <c r="E750" s="7">
        <f t="shared" ref="E750:H750" si="559">SUM(E751:E754)</f>
        <v>0</v>
      </c>
      <c r="F750" s="7">
        <f t="shared" si="559"/>
        <v>437105</v>
      </c>
      <c r="G750" s="7">
        <f t="shared" si="559"/>
        <v>0</v>
      </c>
      <c r="H750" s="7">
        <f t="shared" si="559"/>
        <v>0</v>
      </c>
      <c r="I750" s="7">
        <f t="shared" si="555"/>
        <v>0</v>
      </c>
      <c r="J750" s="7">
        <f t="shared" si="556"/>
        <v>437105</v>
      </c>
    </row>
    <row r="751" spans="1:10">
      <c r="A751" s="18"/>
      <c r="B751" s="9">
        <v>5001</v>
      </c>
      <c r="C751" s="8" t="s">
        <v>12</v>
      </c>
      <c r="D751" s="7">
        <v>105668</v>
      </c>
      <c r="E751" s="7"/>
      <c r="F751" s="7">
        <f t="shared" ref="F751:F761" si="560">SUM(D751:E751)</f>
        <v>105668</v>
      </c>
      <c r="G751" s="7"/>
      <c r="H751" s="7"/>
      <c r="I751" s="7">
        <f t="shared" si="555"/>
        <v>0</v>
      </c>
      <c r="J751" s="7">
        <f t="shared" si="556"/>
        <v>105668</v>
      </c>
    </row>
    <row r="752" spans="1:10">
      <c r="A752" s="18"/>
      <c r="B752" s="9">
        <v>5002</v>
      </c>
      <c r="C752" s="8" t="s">
        <v>13</v>
      </c>
      <c r="D752" s="7">
        <v>221017</v>
      </c>
      <c r="E752" s="7"/>
      <c r="F752" s="7">
        <f t="shared" si="560"/>
        <v>221017</v>
      </c>
      <c r="G752" s="7"/>
      <c r="H752" s="7"/>
      <c r="I752" s="7">
        <f t="shared" si="555"/>
        <v>0</v>
      </c>
      <c r="J752" s="7">
        <f t="shared" si="556"/>
        <v>221017</v>
      </c>
    </row>
    <row r="753" spans="1:10">
      <c r="A753" s="18"/>
      <c r="B753" s="9">
        <v>505</v>
      </c>
      <c r="C753" s="8" t="s">
        <v>16</v>
      </c>
      <c r="D753" s="7"/>
      <c r="E753" s="7"/>
      <c r="F753" s="7">
        <f t="shared" si="560"/>
        <v>0</v>
      </c>
      <c r="G753" s="7"/>
      <c r="H753" s="7"/>
      <c r="I753" s="7">
        <f t="shared" si="555"/>
        <v>0</v>
      </c>
      <c r="J753" s="7">
        <f t="shared" si="556"/>
        <v>0</v>
      </c>
    </row>
    <row r="754" spans="1:10">
      <c r="A754" s="18"/>
      <c r="B754" s="9">
        <v>506</v>
      </c>
      <c r="C754" s="8" t="s">
        <v>17</v>
      </c>
      <c r="D754" s="7">
        <v>110420</v>
      </c>
      <c r="E754" s="7"/>
      <c r="F754" s="7">
        <f t="shared" si="560"/>
        <v>110420</v>
      </c>
      <c r="G754" s="7"/>
      <c r="H754" s="7"/>
      <c r="I754" s="7">
        <f t="shared" si="555"/>
        <v>0</v>
      </c>
      <c r="J754" s="7">
        <f t="shared" si="556"/>
        <v>110420</v>
      </c>
    </row>
    <row r="755" spans="1:10">
      <c r="A755" s="18"/>
      <c r="B755" s="10">
        <v>55</v>
      </c>
      <c r="C755" s="8" t="s">
        <v>4</v>
      </c>
      <c r="D755" s="7">
        <f>SUM(D756:D762)</f>
        <v>22044</v>
      </c>
      <c r="E755" s="7">
        <f t="shared" ref="E755:H755" si="561">SUM(E756:E762)</f>
        <v>0</v>
      </c>
      <c r="F755" s="7">
        <f t="shared" si="561"/>
        <v>22044</v>
      </c>
      <c r="G755" s="7">
        <f t="shared" si="561"/>
        <v>0</v>
      </c>
      <c r="H755" s="7">
        <f t="shared" si="561"/>
        <v>0</v>
      </c>
      <c r="I755" s="7">
        <f t="shared" si="555"/>
        <v>0</v>
      </c>
      <c r="J755" s="7">
        <f t="shared" si="556"/>
        <v>22044</v>
      </c>
    </row>
    <row r="756" spans="1:10">
      <c r="A756" s="18"/>
      <c r="B756" s="9">
        <v>5500</v>
      </c>
      <c r="C756" s="8" t="s">
        <v>18</v>
      </c>
      <c r="D756" s="7">
        <v>5800</v>
      </c>
      <c r="E756" s="7"/>
      <c r="F756" s="7">
        <f t="shared" si="560"/>
        <v>5800</v>
      </c>
      <c r="G756" s="7"/>
      <c r="H756" s="7"/>
      <c r="I756" s="7">
        <f t="shared" si="555"/>
        <v>0</v>
      </c>
      <c r="J756" s="7">
        <f t="shared" si="556"/>
        <v>5800</v>
      </c>
    </row>
    <row r="757" spans="1:10">
      <c r="A757" s="18"/>
      <c r="B757" s="9">
        <v>5503</v>
      </c>
      <c r="C757" s="8" t="s">
        <v>20</v>
      </c>
      <c r="D757" s="7">
        <v>1400</v>
      </c>
      <c r="E757" s="7"/>
      <c r="F757" s="7">
        <f t="shared" si="560"/>
        <v>1400</v>
      </c>
      <c r="G757" s="7"/>
      <c r="H757" s="7"/>
      <c r="I757" s="7">
        <f t="shared" si="555"/>
        <v>0</v>
      </c>
      <c r="J757" s="7">
        <f t="shared" si="556"/>
        <v>1400</v>
      </c>
    </row>
    <row r="758" spans="1:10">
      <c r="A758" s="18"/>
      <c r="B758" s="9">
        <v>5504</v>
      </c>
      <c r="C758" s="8" t="s">
        <v>21</v>
      </c>
      <c r="D758" s="7">
        <v>2050</v>
      </c>
      <c r="E758" s="7"/>
      <c r="F758" s="7">
        <f t="shared" si="560"/>
        <v>2050</v>
      </c>
      <c r="G758" s="7"/>
      <c r="H758" s="7"/>
      <c r="I758" s="7">
        <f t="shared" si="555"/>
        <v>0</v>
      </c>
      <c r="J758" s="7">
        <f t="shared" si="556"/>
        <v>2050</v>
      </c>
    </row>
    <row r="759" spans="1:10">
      <c r="A759" s="18"/>
      <c r="B759" s="9">
        <v>5511</v>
      </c>
      <c r="C759" s="8" t="s">
        <v>22</v>
      </c>
      <c r="D759" s="7">
        <v>250</v>
      </c>
      <c r="E759" s="7"/>
      <c r="F759" s="7">
        <f t="shared" si="560"/>
        <v>250</v>
      </c>
      <c r="G759" s="7"/>
      <c r="H759" s="7"/>
      <c r="I759" s="7">
        <f t="shared" si="555"/>
        <v>0</v>
      </c>
      <c r="J759" s="7">
        <f t="shared" si="556"/>
        <v>250</v>
      </c>
    </row>
    <row r="760" spans="1:10">
      <c r="A760" s="18"/>
      <c r="B760" s="9">
        <v>5513</v>
      </c>
      <c r="C760" s="8" t="s">
        <v>24</v>
      </c>
      <c r="D760" s="7">
        <v>9404</v>
      </c>
      <c r="E760" s="7"/>
      <c r="F760" s="7">
        <f t="shared" si="560"/>
        <v>9404</v>
      </c>
      <c r="G760" s="7"/>
      <c r="H760" s="7"/>
      <c r="I760" s="7">
        <f t="shared" si="555"/>
        <v>0</v>
      </c>
      <c r="J760" s="7">
        <f t="shared" si="556"/>
        <v>9404</v>
      </c>
    </row>
    <row r="761" spans="1:10">
      <c r="A761" s="18"/>
      <c r="B761" s="9">
        <v>5515</v>
      </c>
      <c r="C761" s="8" t="s">
        <v>26</v>
      </c>
      <c r="D761" s="7">
        <v>2640</v>
      </c>
      <c r="E761" s="7"/>
      <c r="F761" s="7">
        <f t="shared" si="560"/>
        <v>2640</v>
      </c>
      <c r="G761" s="7"/>
      <c r="H761" s="7"/>
      <c r="I761" s="7">
        <f t="shared" si="555"/>
        <v>0</v>
      </c>
      <c r="J761" s="7">
        <f t="shared" si="556"/>
        <v>2640</v>
      </c>
    </row>
    <row r="762" spans="1:10">
      <c r="A762" s="18"/>
      <c r="B762" s="9">
        <v>5522</v>
      </c>
      <c r="C762" s="8" t="s">
        <v>29</v>
      </c>
      <c r="D762" s="7">
        <v>500</v>
      </c>
      <c r="E762" s="7"/>
      <c r="F762" s="7">
        <f t="shared" ref="F762:F771" si="562">SUM(D762:E762)</f>
        <v>500</v>
      </c>
      <c r="G762" s="7"/>
      <c r="H762" s="7"/>
      <c r="I762" s="7">
        <f t="shared" ref="I762:I771" si="563">SUM(G762:H762)</f>
        <v>0</v>
      </c>
      <c r="J762" s="7">
        <f t="shared" ref="J762:J771" si="564">I762+F762</f>
        <v>500</v>
      </c>
    </row>
    <row r="763" spans="1:10">
      <c r="A763" s="15" t="s">
        <v>152</v>
      </c>
      <c r="B763" s="16"/>
      <c r="C763" s="17" t="s">
        <v>153</v>
      </c>
      <c r="D763" s="7">
        <f>SUM(D764,D767)</f>
        <v>40670</v>
      </c>
      <c r="E763" s="7">
        <f t="shared" ref="E763:H763" si="565">SUM(E764,E767)</f>
        <v>0</v>
      </c>
      <c r="F763" s="7">
        <f t="shared" si="565"/>
        <v>40670</v>
      </c>
      <c r="G763" s="7">
        <f t="shared" si="565"/>
        <v>0</v>
      </c>
      <c r="H763" s="7">
        <f t="shared" si="565"/>
        <v>0</v>
      </c>
      <c r="I763" s="7">
        <f t="shared" si="563"/>
        <v>0</v>
      </c>
      <c r="J763" s="7">
        <f t="shared" si="564"/>
        <v>40670</v>
      </c>
    </row>
    <row r="764" spans="1:10">
      <c r="A764" s="18"/>
      <c r="B764" s="10">
        <v>50</v>
      </c>
      <c r="C764" s="8" t="s">
        <v>3</v>
      </c>
      <c r="D764" s="7">
        <f>SUM(D765:D766)</f>
        <v>670</v>
      </c>
      <c r="E764" s="7">
        <f t="shared" ref="E764:H764" si="566">SUM(E765:E766)</f>
        <v>0</v>
      </c>
      <c r="F764" s="7">
        <f t="shared" si="566"/>
        <v>670</v>
      </c>
      <c r="G764" s="7">
        <f t="shared" si="566"/>
        <v>0</v>
      </c>
      <c r="H764" s="7">
        <f t="shared" si="566"/>
        <v>0</v>
      </c>
      <c r="I764" s="7">
        <f t="shared" si="563"/>
        <v>0</v>
      </c>
      <c r="J764" s="7">
        <f t="shared" si="564"/>
        <v>670</v>
      </c>
    </row>
    <row r="765" spans="1:10">
      <c r="A765" s="18"/>
      <c r="B765" s="9">
        <v>5005</v>
      </c>
      <c r="C765" s="8" t="s">
        <v>14</v>
      </c>
      <c r="D765" s="7">
        <v>500</v>
      </c>
      <c r="E765" s="7"/>
      <c r="F765" s="7">
        <f t="shared" si="562"/>
        <v>500</v>
      </c>
      <c r="G765" s="7"/>
      <c r="H765" s="7"/>
      <c r="I765" s="7">
        <f t="shared" si="563"/>
        <v>0</v>
      </c>
      <c r="J765" s="7">
        <f t="shared" si="564"/>
        <v>500</v>
      </c>
    </row>
    <row r="766" spans="1:10">
      <c r="A766" s="18"/>
      <c r="B766" s="9">
        <v>506</v>
      </c>
      <c r="C766" s="8" t="s">
        <v>17</v>
      </c>
      <c r="D766" s="7">
        <v>170</v>
      </c>
      <c r="E766" s="7"/>
      <c r="F766" s="7">
        <f t="shared" si="562"/>
        <v>170</v>
      </c>
      <c r="G766" s="7"/>
      <c r="H766" s="7"/>
      <c r="I766" s="7">
        <f t="shared" si="563"/>
        <v>0</v>
      </c>
      <c r="J766" s="7">
        <f t="shared" si="564"/>
        <v>170</v>
      </c>
    </row>
    <row r="767" spans="1:10">
      <c r="A767" s="18"/>
      <c r="B767" s="10">
        <v>55</v>
      </c>
      <c r="C767" s="8" t="s">
        <v>4</v>
      </c>
      <c r="D767" s="7">
        <f>SUM(D768:D771)</f>
        <v>40000</v>
      </c>
      <c r="E767" s="7">
        <f t="shared" ref="E767:H767" si="567">SUM(E768:E771)</f>
        <v>0</v>
      </c>
      <c r="F767" s="7">
        <f t="shared" si="567"/>
        <v>40000</v>
      </c>
      <c r="G767" s="7">
        <f t="shared" si="567"/>
        <v>0</v>
      </c>
      <c r="H767" s="7">
        <f t="shared" si="567"/>
        <v>0</v>
      </c>
      <c r="I767" s="7">
        <f t="shared" si="563"/>
        <v>0</v>
      </c>
      <c r="J767" s="7">
        <f t="shared" si="564"/>
        <v>40000</v>
      </c>
    </row>
    <row r="768" spans="1:10">
      <c r="A768" s="18"/>
      <c r="B768" s="9">
        <v>5500</v>
      </c>
      <c r="C768" s="8" t="s">
        <v>18</v>
      </c>
      <c r="D768" s="7">
        <v>11000</v>
      </c>
      <c r="E768" s="7"/>
      <c r="F768" s="7">
        <f t="shared" si="562"/>
        <v>11000</v>
      </c>
      <c r="G768" s="7"/>
      <c r="H768" s="7"/>
      <c r="I768" s="7">
        <f t="shared" si="563"/>
        <v>0</v>
      </c>
      <c r="J768" s="7">
        <f t="shared" si="564"/>
        <v>11000</v>
      </c>
    </row>
    <row r="769" spans="1:10">
      <c r="A769" s="18"/>
      <c r="B769" s="9">
        <v>5502</v>
      </c>
      <c r="C769" s="8" t="s">
        <v>19</v>
      </c>
      <c r="D769" s="7">
        <v>26000</v>
      </c>
      <c r="E769" s="7"/>
      <c r="F769" s="7">
        <f t="shared" si="562"/>
        <v>26000</v>
      </c>
      <c r="G769" s="7"/>
      <c r="H769" s="7"/>
      <c r="I769" s="7">
        <f t="shared" si="563"/>
        <v>0</v>
      </c>
      <c r="J769" s="7">
        <f t="shared" si="564"/>
        <v>26000</v>
      </c>
    </row>
    <row r="770" spans="1:10" s="261" customFormat="1">
      <c r="A770" s="18"/>
      <c r="B770" s="9">
        <v>5503</v>
      </c>
      <c r="C770" s="8" t="s">
        <v>20</v>
      </c>
      <c r="D770" s="7">
        <v>1500</v>
      </c>
      <c r="E770" s="7"/>
      <c r="F770" s="7">
        <f t="shared" si="562"/>
        <v>1500</v>
      </c>
      <c r="G770" s="7"/>
      <c r="H770" s="7"/>
      <c r="I770" s="7">
        <f t="shared" ref="I770" si="568">SUM(G770:H770)</f>
        <v>0</v>
      </c>
      <c r="J770" s="7">
        <f t="shared" ref="J770" si="569">I770+F770</f>
        <v>1500</v>
      </c>
    </row>
    <row r="771" spans="1:10">
      <c r="A771" s="18"/>
      <c r="B771" s="9">
        <v>5525</v>
      </c>
      <c r="C771" s="8" t="s">
        <v>48</v>
      </c>
      <c r="D771" s="7">
        <v>1500</v>
      </c>
      <c r="E771" s="7"/>
      <c r="F771" s="7">
        <f t="shared" si="562"/>
        <v>1500</v>
      </c>
      <c r="G771" s="7"/>
      <c r="H771" s="7"/>
      <c r="I771" s="7">
        <f t="shared" si="563"/>
        <v>0</v>
      </c>
      <c r="J771" s="7">
        <f t="shared" si="564"/>
        <v>1500</v>
      </c>
    </row>
    <row r="772" spans="1:10">
      <c r="A772" s="14" t="s">
        <v>53</v>
      </c>
      <c r="B772" s="14"/>
      <c r="C772" s="12" t="s">
        <v>54</v>
      </c>
      <c r="D772" s="29">
        <f>SUM(D773,D783)</f>
        <v>348884</v>
      </c>
      <c r="E772" s="29">
        <f t="shared" ref="E772:H772" si="570">SUM(E773,E783)</f>
        <v>0</v>
      </c>
      <c r="F772" s="29">
        <f t="shared" si="570"/>
        <v>348884</v>
      </c>
      <c r="G772" s="29">
        <f t="shared" si="570"/>
        <v>0</v>
      </c>
      <c r="H772" s="29">
        <f t="shared" si="570"/>
        <v>0</v>
      </c>
      <c r="I772" s="29">
        <f t="shared" ref="I772:I780" si="571">SUM(G772:H772)</f>
        <v>0</v>
      </c>
      <c r="J772" s="29">
        <f t="shared" ref="J772:J780" si="572">I772+F772</f>
        <v>348884</v>
      </c>
    </row>
    <row r="773" spans="1:10">
      <c r="A773" s="15" t="s">
        <v>154</v>
      </c>
      <c r="B773" s="16"/>
      <c r="C773" s="17" t="s">
        <v>155</v>
      </c>
      <c r="D773" s="7">
        <f>SUM(D774,D777,D781)</f>
        <v>88848</v>
      </c>
      <c r="E773" s="7">
        <f t="shared" ref="E773:H773" si="573">SUM(E774,E777,E781)</f>
        <v>0</v>
      </c>
      <c r="F773" s="7">
        <f t="shared" si="573"/>
        <v>88848</v>
      </c>
      <c r="G773" s="7">
        <f t="shared" si="573"/>
        <v>0</v>
      </c>
      <c r="H773" s="7">
        <f t="shared" si="573"/>
        <v>0</v>
      </c>
      <c r="I773" s="7">
        <f t="shared" si="571"/>
        <v>0</v>
      </c>
      <c r="J773" s="7">
        <f t="shared" si="572"/>
        <v>88848</v>
      </c>
    </row>
    <row r="774" spans="1:10">
      <c r="A774" s="18"/>
      <c r="B774" s="10">
        <v>50</v>
      </c>
      <c r="C774" s="8" t="s">
        <v>3</v>
      </c>
      <c r="D774" s="7">
        <f>SUM(D775:D776)</f>
        <v>4282</v>
      </c>
      <c r="E774" s="7">
        <f t="shared" ref="E774:H774" si="574">SUM(E775:E776)</f>
        <v>0</v>
      </c>
      <c r="F774" s="7">
        <f t="shared" si="574"/>
        <v>4282</v>
      </c>
      <c r="G774" s="7">
        <f t="shared" si="574"/>
        <v>0</v>
      </c>
      <c r="H774" s="7">
        <f t="shared" si="574"/>
        <v>0</v>
      </c>
      <c r="I774" s="7">
        <f t="shared" si="571"/>
        <v>0</v>
      </c>
      <c r="J774" s="7">
        <f t="shared" si="572"/>
        <v>4282</v>
      </c>
    </row>
    <row r="775" spans="1:10">
      <c r="A775" s="18"/>
      <c r="B775" s="9">
        <v>5005</v>
      </c>
      <c r="C775" s="8" t="s">
        <v>14</v>
      </c>
      <c r="D775" s="7">
        <v>3200</v>
      </c>
      <c r="E775" s="7"/>
      <c r="F775" s="7">
        <f t="shared" ref="F775:F780" si="575">SUM(D775:E775)</f>
        <v>3200</v>
      </c>
      <c r="G775" s="7"/>
      <c r="H775" s="7"/>
      <c r="I775" s="7">
        <f t="shared" si="571"/>
        <v>0</v>
      </c>
      <c r="J775" s="7">
        <f t="shared" si="572"/>
        <v>3200</v>
      </c>
    </row>
    <row r="776" spans="1:10">
      <c r="A776" s="18"/>
      <c r="B776" s="9">
        <v>506</v>
      </c>
      <c r="C776" s="8" t="s">
        <v>17</v>
      </c>
      <c r="D776" s="7">
        <v>1082</v>
      </c>
      <c r="E776" s="7"/>
      <c r="F776" s="7">
        <f t="shared" si="575"/>
        <v>1082</v>
      </c>
      <c r="G776" s="7"/>
      <c r="H776" s="7"/>
      <c r="I776" s="7">
        <f t="shared" si="571"/>
        <v>0</v>
      </c>
      <c r="J776" s="7">
        <f t="shared" si="572"/>
        <v>1082</v>
      </c>
    </row>
    <row r="777" spans="1:10">
      <c r="A777" s="18"/>
      <c r="B777" s="10">
        <v>55</v>
      </c>
      <c r="C777" s="8" t="s">
        <v>4</v>
      </c>
      <c r="D777" s="7">
        <f>SUM(D778:D780)</f>
        <v>83066</v>
      </c>
      <c r="E777" s="7">
        <f t="shared" ref="E777:H777" si="576">SUM(E778:E780)</f>
        <v>0</v>
      </c>
      <c r="F777" s="7">
        <f t="shared" si="576"/>
        <v>83066</v>
      </c>
      <c r="G777" s="7">
        <f t="shared" si="576"/>
        <v>0</v>
      </c>
      <c r="H777" s="7">
        <f t="shared" si="576"/>
        <v>0</v>
      </c>
      <c r="I777" s="7">
        <f t="shared" si="571"/>
        <v>0</v>
      </c>
      <c r="J777" s="7">
        <f t="shared" si="572"/>
        <v>83066</v>
      </c>
    </row>
    <row r="778" spans="1:10">
      <c r="A778" s="18"/>
      <c r="B778" s="9">
        <v>5500</v>
      </c>
      <c r="C778" s="8" t="s">
        <v>18</v>
      </c>
      <c r="D778" s="7">
        <v>16066</v>
      </c>
      <c r="E778" s="7"/>
      <c r="F778" s="7">
        <f t="shared" si="575"/>
        <v>16066</v>
      </c>
      <c r="G778" s="7"/>
      <c r="H778" s="7"/>
      <c r="I778" s="7">
        <f t="shared" si="571"/>
        <v>0</v>
      </c>
      <c r="J778" s="7">
        <f t="shared" si="572"/>
        <v>16066</v>
      </c>
    </row>
    <row r="779" spans="1:10">
      <c r="A779" s="18"/>
      <c r="B779" s="9">
        <v>5502</v>
      </c>
      <c r="C779" s="8" t="s">
        <v>19</v>
      </c>
      <c r="D779" s="7">
        <v>63000</v>
      </c>
      <c r="E779" s="7"/>
      <c r="F779" s="7">
        <f t="shared" si="575"/>
        <v>63000</v>
      </c>
      <c r="G779" s="7"/>
      <c r="H779" s="7"/>
      <c r="I779" s="7">
        <f t="shared" si="571"/>
        <v>0</v>
      </c>
      <c r="J779" s="7">
        <f t="shared" si="572"/>
        <v>63000</v>
      </c>
    </row>
    <row r="780" spans="1:10">
      <c r="A780" s="18"/>
      <c r="B780" s="9">
        <v>5503</v>
      </c>
      <c r="C780" s="8" t="s">
        <v>20</v>
      </c>
      <c r="D780" s="7">
        <v>4000</v>
      </c>
      <c r="E780" s="7"/>
      <c r="F780" s="7">
        <f t="shared" si="575"/>
        <v>4000</v>
      </c>
      <c r="G780" s="7"/>
      <c r="H780" s="7"/>
      <c r="I780" s="7">
        <f t="shared" si="571"/>
        <v>0</v>
      </c>
      <c r="J780" s="7">
        <f t="shared" si="572"/>
        <v>4000</v>
      </c>
    </row>
    <row r="781" spans="1:10">
      <c r="A781" s="18"/>
      <c r="B781" s="10">
        <v>6</v>
      </c>
      <c r="C781" s="8" t="s">
        <v>5</v>
      </c>
      <c r="D781" s="7">
        <f>SUM(D782)</f>
        <v>1500</v>
      </c>
      <c r="E781" s="7">
        <f t="shared" ref="E781:H781" si="577">SUM(E782)</f>
        <v>0</v>
      </c>
      <c r="F781" s="7">
        <f t="shared" si="577"/>
        <v>1500</v>
      </c>
      <c r="G781" s="7">
        <f t="shared" si="577"/>
        <v>0</v>
      </c>
      <c r="H781" s="7">
        <f t="shared" si="577"/>
        <v>0</v>
      </c>
      <c r="I781" s="7">
        <f t="shared" ref="I781:I791" si="578">SUM(G781:H781)</f>
        <v>0</v>
      </c>
      <c r="J781" s="7">
        <f t="shared" ref="J781:J791" si="579">I781+F781</f>
        <v>1500</v>
      </c>
    </row>
    <row r="782" spans="1:10">
      <c r="A782" s="18"/>
      <c r="B782" s="9">
        <v>601</v>
      </c>
      <c r="C782" s="8" t="s">
        <v>36</v>
      </c>
      <c r="D782" s="7">
        <v>1500</v>
      </c>
      <c r="E782" s="7"/>
      <c r="F782" s="7">
        <f t="shared" ref="F782:F791" si="580">SUM(D782:E782)</f>
        <v>1500</v>
      </c>
      <c r="G782" s="7"/>
      <c r="H782" s="7"/>
      <c r="I782" s="7">
        <f t="shared" si="578"/>
        <v>0</v>
      </c>
      <c r="J782" s="7">
        <f t="shared" si="579"/>
        <v>1500</v>
      </c>
    </row>
    <row r="783" spans="1:10">
      <c r="A783" s="15" t="s">
        <v>59</v>
      </c>
      <c r="B783" s="16"/>
      <c r="C783" s="17" t="s">
        <v>156</v>
      </c>
      <c r="D783" s="7">
        <f>SUM(D784,D787)</f>
        <v>260036</v>
      </c>
      <c r="E783" s="7">
        <f t="shared" ref="E783:H783" si="581">SUM(E784,E787)</f>
        <v>0</v>
      </c>
      <c r="F783" s="7">
        <f t="shared" si="581"/>
        <v>260036</v>
      </c>
      <c r="G783" s="7">
        <f t="shared" si="581"/>
        <v>0</v>
      </c>
      <c r="H783" s="7">
        <f t="shared" si="581"/>
        <v>0</v>
      </c>
      <c r="I783" s="7">
        <f t="shared" si="578"/>
        <v>0</v>
      </c>
      <c r="J783" s="7">
        <f t="shared" si="579"/>
        <v>260036</v>
      </c>
    </row>
    <row r="784" spans="1:10">
      <c r="A784" s="18"/>
      <c r="B784" s="10">
        <v>50</v>
      </c>
      <c r="C784" s="8" t="s">
        <v>3</v>
      </c>
      <c r="D784" s="7">
        <f>SUM(D785:D786)</f>
        <v>19936</v>
      </c>
      <c r="E784" s="7">
        <f t="shared" ref="E784:H784" si="582">SUM(E785:E786)</f>
        <v>0</v>
      </c>
      <c r="F784" s="7">
        <f t="shared" si="582"/>
        <v>19936</v>
      </c>
      <c r="G784" s="7">
        <f t="shared" si="582"/>
        <v>0</v>
      </c>
      <c r="H784" s="7">
        <f t="shared" si="582"/>
        <v>0</v>
      </c>
      <c r="I784" s="7">
        <f t="shared" si="578"/>
        <v>0</v>
      </c>
      <c r="J784" s="7">
        <f t="shared" si="579"/>
        <v>19936</v>
      </c>
    </row>
    <row r="785" spans="1:10">
      <c r="A785" s="18"/>
      <c r="B785" s="9">
        <v>5005</v>
      </c>
      <c r="C785" s="8" t="s">
        <v>14</v>
      </c>
      <c r="D785" s="7">
        <v>14900</v>
      </c>
      <c r="E785" s="7"/>
      <c r="F785" s="7">
        <f t="shared" si="580"/>
        <v>14900</v>
      </c>
      <c r="G785" s="7"/>
      <c r="H785" s="7"/>
      <c r="I785" s="7">
        <f t="shared" si="578"/>
        <v>0</v>
      </c>
      <c r="J785" s="7">
        <f t="shared" si="579"/>
        <v>14900</v>
      </c>
    </row>
    <row r="786" spans="1:10">
      <c r="A786" s="18"/>
      <c r="B786" s="9">
        <v>506</v>
      </c>
      <c r="C786" s="8" t="s">
        <v>17</v>
      </c>
      <c r="D786" s="7">
        <v>5036</v>
      </c>
      <c r="E786" s="7"/>
      <c r="F786" s="7">
        <f t="shared" si="580"/>
        <v>5036</v>
      </c>
      <c r="G786" s="7"/>
      <c r="H786" s="7"/>
      <c r="I786" s="7">
        <f t="shared" si="578"/>
        <v>0</v>
      </c>
      <c r="J786" s="7">
        <f t="shared" si="579"/>
        <v>5036</v>
      </c>
    </row>
    <row r="787" spans="1:10">
      <c r="A787" s="18"/>
      <c r="B787" s="10">
        <v>55</v>
      </c>
      <c r="C787" s="8" t="s">
        <v>4</v>
      </c>
      <c r="D787" s="7">
        <f>SUM(D788:D791)</f>
        <v>240100</v>
      </c>
      <c r="E787" s="7">
        <f t="shared" ref="E787:H787" si="583">SUM(E788:E791)</f>
        <v>0</v>
      </c>
      <c r="F787" s="7">
        <f t="shared" si="583"/>
        <v>240100</v>
      </c>
      <c r="G787" s="7">
        <f t="shared" si="583"/>
        <v>0</v>
      </c>
      <c r="H787" s="7">
        <f t="shared" si="583"/>
        <v>0</v>
      </c>
      <c r="I787" s="7">
        <f t="shared" si="578"/>
        <v>0</v>
      </c>
      <c r="J787" s="7">
        <f t="shared" si="579"/>
        <v>240100</v>
      </c>
    </row>
    <row r="788" spans="1:10">
      <c r="A788" s="18"/>
      <c r="B788" s="9">
        <v>5500</v>
      </c>
      <c r="C788" s="8" t="s">
        <v>18</v>
      </c>
      <c r="D788" s="7">
        <v>18500</v>
      </c>
      <c r="E788" s="7"/>
      <c r="F788" s="7">
        <f t="shared" si="580"/>
        <v>18500</v>
      </c>
      <c r="G788" s="7"/>
      <c r="H788" s="7"/>
      <c r="I788" s="7">
        <f t="shared" si="578"/>
        <v>0</v>
      </c>
      <c r="J788" s="7">
        <f t="shared" si="579"/>
        <v>18500</v>
      </c>
    </row>
    <row r="789" spans="1:10">
      <c r="A789" s="18"/>
      <c r="B789" s="9">
        <v>5502</v>
      </c>
      <c r="C789" s="8" t="s">
        <v>19</v>
      </c>
      <c r="D789" s="7">
        <v>198500</v>
      </c>
      <c r="E789" s="7"/>
      <c r="F789" s="7">
        <f t="shared" si="580"/>
        <v>198500</v>
      </c>
      <c r="G789" s="7"/>
      <c r="H789" s="7"/>
      <c r="I789" s="7">
        <f t="shared" si="578"/>
        <v>0</v>
      </c>
      <c r="J789" s="7">
        <f t="shared" si="579"/>
        <v>198500</v>
      </c>
    </row>
    <row r="790" spans="1:10">
      <c r="A790" s="18"/>
      <c r="B790" s="9">
        <v>5503</v>
      </c>
      <c r="C790" s="8" t="s">
        <v>20</v>
      </c>
      <c r="D790" s="7">
        <v>15100</v>
      </c>
      <c r="E790" s="7"/>
      <c r="F790" s="7">
        <f t="shared" si="580"/>
        <v>15100</v>
      </c>
      <c r="G790" s="7"/>
      <c r="H790" s="7"/>
      <c r="I790" s="7">
        <f t="shared" si="578"/>
        <v>0</v>
      </c>
      <c r="J790" s="7">
        <f t="shared" si="579"/>
        <v>15100</v>
      </c>
    </row>
    <row r="791" spans="1:10">
      <c r="A791" s="18"/>
      <c r="B791" s="9">
        <v>5504</v>
      </c>
      <c r="C791" s="8" t="s">
        <v>21</v>
      </c>
      <c r="D791" s="7">
        <v>8000</v>
      </c>
      <c r="E791" s="7"/>
      <c r="F791" s="7">
        <f t="shared" si="580"/>
        <v>8000</v>
      </c>
      <c r="G791" s="7"/>
      <c r="H791" s="7"/>
      <c r="I791" s="7">
        <f t="shared" si="578"/>
        <v>0</v>
      </c>
      <c r="J791" s="7">
        <f t="shared" si="579"/>
        <v>8000</v>
      </c>
    </row>
    <row r="792" spans="1:10">
      <c r="A792" s="308" t="s">
        <v>157</v>
      </c>
      <c r="B792" s="309"/>
      <c r="C792" s="309"/>
      <c r="D792" s="29">
        <f>SUM(D793,D812,D823,D829,D833,D838)</f>
        <v>2077180</v>
      </c>
      <c r="E792" s="29">
        <f t="shared" ref="E792:H792" si="584">SUM(E793,E812,E823,E829,E833,E838)</f>
        <v>0</v>
      </c>
      <c r="F792" s="29">
        <f t="shared" si="584"/>
        <v>2077180</v>
      </c>
      <c r="G792" s="29">
        <f t="shared" si="584"/>
        <v>0</v>
      </c>
      <c r="H792" s="29">
        <f t="shared" si="584"/>
        <v>1175400</v>
      </c>
      <c r="I792" s="29">
        <f t="shared" ref="I792:I811" si="585">SUM(G792:H792)</f>
        <v>1175400</v>
      </c>
      <c r="J792" s="29">
        <f t="shared" ref="J792:J811" si="586">I792+F792</f>
        <v>3252580</v>
      </c>
    </row>
    <row r="793" spans="1:10">
      <c r="A793" s="14" t="s">
        <v>7</v>
      </c>
      <c r="B793" s="14"/>
      <c r="C793" s="12" t="s">
        <v>8</v>
      </c>
      <c r="D793" s="29">
        <f>SUM(D794)</f>
        <v>801686</v>
      </c>
      <c r="E793" s="29">
        <f t="shared" ref="E793:H793" si="587">SUM(E794)</f>
        <v>0</v>
      </c>
      <c r="F793" s="29">
        <f t="shared" si="587"/>
        <v>801686</v>
      </c>
      <c r="G793" s="29">
        <f t="shared" si="587"/>
        <v>0</v>
      </c>
      <c r="H793" s="29">
        <f t="shared" si="587"/>
        <v>0</v>
      </c>
      <c r="I793" s="29">
        <f t="shared" si="585"/>
        <v>0</v>
      </c>
      <c r="J793" s="29">
        <f t="shared" si="586"/>
        <v>801686</v>
      </c>
    </row>
    <row r="794" spans="1:10">
      <c r="A794" s="16" t="s">
        <v>44</v>
      </c>
      <c r="B794" s="16"/>
      <c r="C794" s="17" t="s">
        <v>45</v>
      </c>
      <c r="D794" s="7">
        <f>SUM(D795,D800,D810)</f>
        <v>801686</v>
      </c>
      <c r="E794" s="7">
        <f t="shared" ref="E794:H794" si="588">SUM(E795,E800,E810)</f>
        <v>0</v>
      </c>
      <c r="F794" s="7">
        <f t="shared" si="588"/>
        <v>801686</v>
      </c>
      <c r="G794" s="7">
        <f t="shared" si="588"/>
        <v>0</v>
      </c>
      <c r="H794" s="7">
        <f t="shared" si="588"/>
        <v>0</v>
      </c>
      <c r="I794" s="7">
        <f t="shared" si="585"/>
        <v>0</v>
      </c>
      <c r="J794" s="7">
        <f t="shared" si="586"/>
        <v>801686</v>
      </c>
    </row>
    <row r="795" spans="1:10">
      <c r="A795" s="19"/>
      <c r="B795" s="10">
        <v>50</v>
      </c>
      <c r="C795" s="8" t="s">
        <v>3</v>
      </c>
      <c r="D795" s="7">
        <f>SUM(D796:D799)</f>
        <v>492320</v>
      </c>
      <c r="E795" s="7">
        <f t="shared" ref="E795:H795" si="589">SUM(E796:E799)</f>
        <v>0</v>
      </c>
      <c r="F795" s="7">
        <f t="shared" si="589"/>
        <v>492320</v>
      </c>
      <c r="G795" s="7">
        <f t="shared" si="589"/>
        <v>0</v>
      </c>
      <c r="H795" s="7">
        <f t="shared" si="589"/>
        <v>0</v>
      </c>
      <c r="I795" s="7">
        <f t="shared" si="585"/>
        <v>0</v>
      </c>
      <c r="J795" s="7">
        <f t="shared" si="586"/>
        <v>492320</v>
      </c>
    </row>
    <row r="796" spans="1:10">
      <c r="A796" s="19"/>
      <c r="B796" s="9">
        <v>5002</v>
      </c>
      <c r="C796" s="8" t="s">
        <v>13</v>
      </c>
      <c r="D796" s="7">
        <v>364705</v>
      </c>
      <c r="E796" s="7"/>
      <c r="F796" s="7">
        <f t="shared" ref="F796:F811" si="590">SUM(D796:E796)</f>
        <v>364705</v>
      </c>
      <c r="G796" s="7"/>
      <c r="H796" s="7"/>
      <c r="I796" s="7">
        <f t="shared" si="585"/>
        <v>0</v>
      </c>
      <c r="J796" s="7">
        <f t="shared" si="586"/>
        <v>364705</v>
      </c>
    </row>
    <row r="797" spans="1:10" s="261" customFormat="1">
      <c r="A797" s="19"/>
      <c r="B797" s="9">
        <v>5005</v>
      </c>
      <c r="C797" s="8" t="s">
        <v>14</v>
      </c>
      <c r="D797" s="7">
        <v>1700</v>
      </c>
      <c r="E797" s="7"/>
      <c r="F797" s="7">
        <f t="shared" ref="F797" si="591">SUM(D797:E797)</f>
        <v>1700</v>
      </c>
      <c r="G797" s="7"/>
      <c r="H797" s="7"/>
      <c r="I797" s="7">
        <f t="shared" ref="I797" si="592">SUM(G797:H797)</f>
        <v>0</v>
      </c>
      <c r="J797" s="7">
        <f t="shared" ref="J797" si="593">I797+F797</f>
        <v>1700</v>
      </c>
    </row>
    <row r="798" spans="1:10">
      <c r="A798" s="19"/>
      <c r="B798" s="9">
        <v>505</v>
      </c>
      <c r="C798" s="8" t="s">
        <v>16</v>
      </c>
      <c r="D798" s="7">
        <v>1240</v>
      </c>
      <c r="E798" s="7"/>
      <c r="F798" s="7">
        <f t="shared" si="590"/>
        <v>1240</v>
      </c>
      <c r="G798" s="7"/>
      <c r="H798" s="7"/>
      <c r="I798" s="7">
        <f t="shared" si="585"/>
        <v>0</v>
      </c>
      <c r="J798" s="7">
        <f t="shared" si="586"/>
        <v>1240</v>
      </c>
    </row>
    <row r="799" spans="1:10">
      <c r="A799" s="19"/>
      <c r="B799" s="9">
        <v>506</v>
      </c>
      <c r="C799" s="8" t="s">
        <v>17</v>
      </c>
      <c r="D799" s="7">
        <v>124675</v>
      </c>
      <c r="E799" s="7"/>
      <c r="F799" s="7">
        <f t="shared" si="590"/>
        <v>124675</v>
      </c>
      <c r="G799" s="7"/>
      <c r="H799" s="7"/>
      <c r="I799" s="7">
        <f t="shared" si="585"/>
        <v>0</v>
      </c>
      <c r="J799" s="7">
        <f t="shared" si="586"/>
        <v>124675</v>
      </c>
    </row>
    <row r="800" spans="1:10">
      <c r="A800" s="19"/>
      <c r="B800" s="10">
        <v>55</v>
      </c>
      <c r="C800" s="8" t="s">
        <v>4</v>
      </c>
      <c r="D800" s="7">
        <f>SUM(D801:D809)</f>
        <v>306366</v>
      </c>
      <c r="E800" s="7">
        <f t="shared" ref="E800:H800" si="594">SUM(E801:E809)</f>
        <v>0</v>
      </c>
      <c r="F800" s="7">
        <f t="shared" si="594"/>
        <v>306366</v>
      </c>
      <c r="G800" s="7">
        <f t="shared" si="594"/>
        <v>0</v>
      </c>
      <c r="H800" s="7">
        <f t="shared" si="594"/>
        <v>0</v>
      </c>
      <c r="I800" s="7">
        <f t="shared" si="585"/>
        <v>0</v>
      </c>
      <c r="J800" s="7">
        <f t="shared" si="586"/>
        <v>306366</v>
      </c>
    </row>
    <row r="801" spans="1:10">
      <c r="A801" s="19"/>
      <c r="B801" s="9">
        <v>5500</v>
      </c>
      <c r="C801" s="8" t="s">
        <v>18</v>
      </c>
      <c r="D801" s="7">
        <v>45570</v>
      </c>
      <c r="E801" s="7"/>
      <c r="F801" s="7">
        <f t="shared" si="590"/>
        <v>45570</v>
      </c>
      <c r="G801" s="7"/>
      <c r="H801" s="7"/>
      <c r="I801" s="7">
        <f t="shared" si="585"/>
        <v>0</v>
      </c>
      <c r="J801" s="7">
        <f t="shared" si="586"/>
        <v>45570</v>
      </c>
    </row>
    <row r="802" spans="1:10">
      <c r="A802" s="19"/>
      <c r="B802" s="9">
        <v>5502</v>
      </c>
      <c r="C802" s="8" t="s">
        <v>19</v>
      </c>
      <c r="D802" s="7">
        <v>1260</v>
      </c>
      <c r="E802" s="7"/>
      <c r="F802" s="7">
        <f t="shared" si="590"/>
        <v>1260</v>
      </c>
      <c r="G802" s="7"/>
      <c r="H802" s="7"/>
      <c r="I802" s="7">
        <f t="shared" si="585"/>
        <v>0</v>
      </c>
      <c r="J802" s="7">
        <f t="shared" si="586"/>
        <v>1260</v>
      </c>
    </row>
    <row r="803" spans="1:10">
      <c r="A803" s="19"/>
      <c r="B803" s="9">
        <v>5503</v>
      </c>
      <c r="C803" s="8" t="s">
        <v>20</v>
      </c>
      <c r="D803" s="7">
        <v>6300</v>
      </c>
      <c r="E803" s="7"/>
      <c r="F803" s="7">
        <f t="shared" si="590"/>
        <v>6300</v>
      </c>
      <c r="G803" s="7"/>
      <c r="H803" s="7"/>
      <c r="I803" s="7">
        <f t="shared" si="585"/>
        <v>0</v>
      </c>
      <c r="J803" s="7">
        <f t="shared" si="586"/>
        <v>6300</v>
      </c>
    </row>
    <row r="804" spans="1:10">
      <c r="A804" s="19"/>
      <c r="B804" s="9">
        <v>5504</v>
      </c>
      <c r="C804" s="8" t="s">
        <v>21</v>
      </c>
      <c r="D804" s="7">
        <v>7000</v>
      </c>
      <c r="E804" s="7"/>
      <c r="F804" s="7">
        <f t="shared" si="590"/>
        <v>7000</v>
      </c>
      <c r="G804" s="7"/>
      <c r="H804" s="7"/>
      <c r="I804" s="7">
        <f t="shared" si="585"/>
        <v>0</v>
      </c>
      <c r="J804" s="7">
        <f t="shared" si="586"/>
        <v>7000</v>
      </c>
    </row>
    <row r="805" spans="1:10">
      <c r="A805" s="19"/>
      <c r="B805" s="9">
        <v>5511</v>
      </c>
      <c r="C805" s="8" t="s">
        <v>22</v>
      </c>
      <c r="D805" s="7">
        <v>228600</v>
      </c>
      <c r="E805" s="7"/>
      <c r="F805" s="7">
        <f t="shared" si="590"/>
        <v>228600</v>
      </c>
      <c r="G805" s="7"/>
      <c r="H805" s="7"/>
      <c r="I805" s="7">
        <f t="shared" si="585"/>
        <v>0</v>
      </c>
      <c r="J805" s="7">
        <f t="shared" si="586"/>
        <v>228600</v>
      </c>
    </row>
    <row r="806" spans="1:10">
      <c r="A806" s="19"/>
      <c r="B806" s="9">
        <v>5513</v>
      </c>
      <c r="C806" s="8" t="s">
        <v>24</v>
      </c>
      <c r="D806" s="7">
        <v>11636</v>
      </c>
      <c r="E806" s="7"/>
      <c r="F806" s="7">
        <f t="shared" si="590"/>
        <v>11636</v>
      </c>
      <c r="G806" s="7"/>
      <c r="H806" s="7"/>
      <c r="I806" s="7">
        <f t="shared" si="585"/>
        <v>0</v>
      </c>
      <c r="J806" s="7">
        <f t="shared" si="586"/>
        <v>11636</v>
      </c>
    </row>
    <row r="807" spans="1:10">
      <c r="A807" s="19"/>
      <c r="B807" s="9">
        <v>5514</v>
      </c>
      <c r="C807" s="8" t="s">
        <v>25</v>
      </c>
      <c r="D807" s="7">
        <v>900</v>
      </c>
      <c r="E807" s="7"/>
      <c r="F807" s="7">
        <f t="shared" si="590"/>
        <v>900</v>
      </c>
      <c r="G807" s="7"/>
      <c r="H807" s="7"/>
      <c r="I807" s="7">
        <f t="shared" si="585"/>
        <v>0</v>
      </c>
      <c r="J807" s="7">
        <f t="shared" si="586"/>
        <v>900</v>
      </c>
    </row>
    <row r="808" spans="1:10">
      <c r="A808" s="19"/>
      <c r="B808" s="9">
        <v>5515</v>
      </c>
      <c r="C808" s="8" t="s">
        <v>26</v>
      </c>
      <c r="D808" s="7">
        <v>4500</v>
      </c>
      <c r="E808" s="7"/>
      <c r="F808" s="7">
        <f t="shared" si="590"/>
        <v>4500</v>
      </c>
      <c r="G808" s="7"/>
      <c r="H808" s="7"/>
      <c r="I808" s="7">
        <f t="shared" si="585"/>
        <v>0</v>
      </c>
      <c r="J808" s="7">
        <f t="shared" si="586"/>
        <v>4500</v>
      </c>
    </row>
    <row r="809" spans="1:10">
      <c r="A809" s="19"/>
      <c r="B809" s="9">
        <v>5522</v>
      </c>
      <c r="C809" s="8" t="s">
        <v>29</v>
      </c>
      <c r="D809" s="7">
        <v>600</v>
      </c>
      <c r="E809" s="7"/>
      <c r="F809" s="7">
        <f t="shared" si="590"/>
        <v>600</v>
      </c>
      <c r="G809" s="7"/>
      <c r="H809" s="7"/>
      <c r="I809" s="7">
        <f t="shared" si="585"/>
        <v>0</v>
      </c>
      <c r="J809" s="7">
        <f t="shared" si="586"/>
        <v>600</v>
      </c>
    </row>
    <row r="810" spans="1:10">
      <c r="A810" s="19"/>
      <c r="B810" s="10">
        <v>6</v>
      </c>
      <c r="C810" s="8" t="s">
        <v>5</v>
      </c>
      <c r="D810" s="7">
        <f>SUM(D811)</f>
        <v>3000</v>
      </c>
      <c r="E810" s="7">
        <f t="shared" ref="E810:H810" si="595">SUM(E811)</f>
        <v>0</v>
      </c>
      <c r="F810" s="7">
        <f t="shared" si="595"/>
        <v>3000</v>
      </c>
      <c r="G810" s="7">
        <f t="shared" si="595"/>
        <v>0</v>
      </c>
      <c r="H810" s="7">
        <f t="shared" si="595"/>
        <v>0</v>
      </c>
      <c r="I810" s="7">
        <f t="shared" si="585"/>
        <v>0</v>
      </c>
      <c r="J810" s="7">
        <f t="shared" si="586"/>
        <v>3000</v>
      </c>
    </row>
    <row r="811" spans="1:10">
      <c r="A811" s="19"/>
      <c r="B811" s="9">
        <v>601</v>
      </c>
      <c r="C811" s="8" t="s">
        <v>36</v>
      </c>
      <c r="D811" s="7">
        <v>3000</v>
      </c>
      <c r="E811" s="7"/>
      <c r="F811" s="7">
        <f t="shared" si="590"/>
        <v>3000</v>
      </c>
      <c r="G811" s="7"/>
      <c r="H811" s="7"/>
      <c r="I811" s="7">
        <f t="shared" si="585"/>
        <v>0</v>
      </c>
      <c r="J811" s="7">
        <f t="shared" si="586"/>
        <v>3000</v>
      </c>
    </row>
    <row r="812" spans="1:10">
      <c r="A812" s="14" t="s">
        <v>53</v>
      </c>
      <c r="B812" s="14"/>
      <c r="C812" s="12" t="s">
        <v>54</v>
      </c>
      <c r="D812" s="29">
        <f>SUM(D813,D816)</f>
        <v>742148</v>
      </c>
      <c r="E812" s="29">
        <f>SUM(E813,E816)</f>
        <v>0</v>
      </c>
      <c r="F812" s="29">
        <f>SUM(F813,F816)</f>
        <v>742148</v>
      </c>
      <c r="G812" s="29">
        <f>SUM(G813,G816)</f>
        <v>0</v>
      </c>
      <c r="H812" s="29">
        <f>SUM(H813,H816)</f>
        <v>703400</v>
      </c>
      <c r="I812" s="29">
        <f t="shared" ref="I812:I813" si="596">SUM(G812:H812)</f>
        <v>703400</v>
      </c>
      <c r="J812" s="29">
        <f t="shared" ref="J812:J813" si="597">I812+F812</f>
        <v>1445548</v>
      </c>
    </row>
    <row r="813" spans="1:10">
      <c r="A813" s="16" t="s">
        <v>59</v>
      </c>
      <c r="B813" s="16"/>
      <c r="C813" s="17" t="s">
        <v>60</v>
      </c>
      <c r="D813" s="7">
        <f>SUM(,D814)</f>
        <v>34000</v>
      </c>
      <c r="E813" s="7">
        <f t="shared" ref="E813:H813" si="598">SUM(,E814)</f>
        <v>0</v>
      </c>
      <c r="F813" s="7">
        <f t="shared" si="598"/>
        <v>34000</v>
      </c>
      <c r="G813" s="7">
        <f t="shared" si="598"/>
        <v>0</v>
      </c>
      <c r="H813" s="7">
        <f t="shared" si="598"/>
        <v>0</v>
      </c>
      <c r="I813" s="7">
        <f t="shared" si="596"/>
        <v>0</v>
      </c>
      <c r="J813" s="7">
        <f t="shared" si="597"/>
        <v>34000</v>
      </c>
    </row>
    <row r="814" spans="1:10">
      <c r="A814" s="19"/>
      <c r="B814" s="10">
        <v>4</v>
      </c>
      <c r="C814" s="8" t="s">
        <v>509</v>
      </c>
      <c r="D814" s="7">
        <f>SUM(D815)</f>
        <v>34000</v>
      </c>
      <c r="E814" s="7">
        <f t="shared" ref="E814:H814" si="599">SUM(E815)</f>
        <v>0</v>
      </c>
      <c r="F814" s="7">
        <f t="shared" si="599"/>
        <v>34000</v>
      </c>
      <c r="G814" s="7">
        <f t="shared" si="599"/>
        <v>0</v>
      </c>
      <c r="H814" s="7">
        <f t="shared" si="599"/>
        <v>0</v>
      </c>
      <c r="I814" s="7">
        <f t="shared" ref="I814:I820" si="600">SUM(G814:H814)</f>
        <v>0</v>
      </c>
      <c r="J814" s="7">
        <f t="shared" ref="J814:J820" si="601">I814+F814</f>
        <v>34000</v>
      </c>
    </row>
    <row r="815" spans="1:10">
      <c r="A815" s="19"/>
      <c r="B815" s="9">
        <v>4500</v>
      </c>
      <c r="C815" s="173" t="s">
        <v>546</v>
      </c>
      <c r="D815" s="7">
        <v>34000</v>
      </c>
      <c r="E815" s="7"/>
      <c r="F815" s="7">
        <f t="shared" ref="F815:F820" si="602">SUM(D815:E815)</f>
        <v>34000</v>
      </c>
      <c r="G815" s="7"/>
      <c r="H815" s="7"/>
      <c r="I815" s="7">
        <f t="shared" si="600"/>
        <v>0</v>
      </c>
      <c r="J815" s="7">
        <f t="shared" si="601"/>
        <v>34000</v>
      </c>
    </row>
    <row r="816" spans="1:10">
      <c r="A816" s="16" t="s">
        <v>78</v>
      </c>
      <c r="B816" s="16"/>
      <c r="C816" s="17" t="s">
        <v>79</v>
      </c>
      <c r="D816" s="7">
        <f>SUM(D817,D819,D821)</f>
        <v>708148</v>
      </c>
      <c r="E816" s="7">
        <f t="shared" ref="E816:H816" si="603">SUM(E817,E819,E821)</f>
        <v>0</v>
      </c>
      <c r="F816" s="7">
        <f t="shared" si="603"/>
        <v>708148</v>
      </c>
      <c r="G816" s="7">
        <f t="shared" si="603"/>
        <v>0</v>
      </c>
      <c r="H816" s="7">
        <f t="shared" si="603"/>
        <v>703400</v>
      </c>
      <c r="I816" s="7">
        <f t="shared" si="600"/>
        <v>703400</v>
      </c>
      <c r="J816" s="7">
        <f t="shared" si="601"/>
        <v>1411548</v>
      </c>
    </row>
    <row r="817" spans="1:10">
      <c r="A817" s="19"/>
      <c r="B817" s="10">
        <v>55</v>
      </c>
      <c r="C817" s="8" t="s">
        <v>4</v>
      </c>
      <c r="D817" s="7">
        <f>SUM(D818)</f>
        <v>692490</v>
      </c>
      <c r="E817" s="7">
        <f t="shared" ref="E817:H817" si="604">SUM(E818)</f>
        <v>0</v>
      </c>
      <c r="F817" s="7">
        <f t="shared" si="604"/>
        <v>692490</v>
      </c>
      <c r="G817" s="7">
        <f t="shared" si="604"/>
        <v>0</v>
      </c>
      <c r="H817" s="7">
        <f t="shared" si="604"/>
        <v>497400</v>
      </c>
      <c r="I817" s="7">
        <f t="shared" si="600"/>
        <v>497400</v>
      </c>
      <c r="J817" s="7">
        <f t="shared" si="601"/>
        <v>1189890</v>
      </c>
    </row>
    <row r="818" spans="1:10">
      <c r="A818" s="19"/>
      <c r="B818" s="9">
        <v>5511</v>
      </c>
      <c r="C818" s="8" t="s">
        <v>22</v>
      </c>
      <c r="D818" s="7">
        <v>692490</v>
      </c>
      <c r="E818" s="7"/>
      <c r="F818" s="7">
        <f t="shared" si="602"/>
        <v>692490</v>
      </c>
      <c r="G818" s="7"/>
      <c r="H818" s="7">
        <v>497400</v>
      </c>
      <c r="I818" s="7">
        <f t="shared" si="600"/>
        <v>497400</v>
      </c>
      <c r="J818" s="7">
        <f t="shared" si="601"/>
        <v>1189890</v>
      </c>
    </row>
    <row r="819" spans="1:10">
      <c r="A819" s="19"/>
      <c r="B819" s="10">
        <v>6</v>
      </c>
      <c r="C819" s="8" t="s">
        <v>5</v>
      </c>
      <c r="D819" s="7">
        <f>SUM(D820)</f>
        <v>12782</v>
      </c>
      <c r="E819" s="7">
        <f t="shared" ref="E819:H819" si="605">SUM(E820)</f>
        <v>0</v>
      </c>
      <c r="F819" s="7">
        <f t="shared" si="605"/>
        <v>12782</v>
      </c>
      <c r="G819" s="7">
        <f t="shared" si="605"/>
        <v>0</v>
      </c>
      <c r="H819" s="7">
        <f t="shared" si="605"/>
        <v>206000</v>
      </c>
      <c r="I819" s="7">
        <f t="shared" si="600"/>
        <v>206000</v>
      </c>
      <c r="J819" s="7">
        <f t="shared" si="601"/>
        <v>218782</v>
      </c>
    </row>
    <row r="820" spans="1:10">
      <c r="A820" s="19"/>
      <c r="B820" s="9">
        <v>601</v>
      </c>
      <c r="C820" s="8" t="s">
        <v>36</v>
      </c>
      <c r="D820" s="7">
        <v>12782</v>
      </c>
      <c r="E820" s="7"/>
      <c r="F820" s="7">
        <f t="shared" si="602"/>
        <v>12782</v>
      </c>
      <c r="G820" s="7"/>
      <c r="H820" s="7">
        <v>206000</v>
      </c>
      <c r="I820" s="7">
        <f t="shared" si="600"/>
        <v>206000</v>
      </c>
      <c r="J820" s="7">
        <f t="shared" si="601"/>
        <v>218782</v>
      </c>
    </row>
    <row r="821" spans="1:10">
      <c r="A821" s="19"/>
      <c r="B821" s="10">
        <v>4</v>
      </c>
      <c r="C821" s="8" t="s">
        <v>509</v>
      </c>
      <c r="D821" s="7">
        <f>SUM(D822)</f>
        <v>2876</v>
      </c>
      <c r="E821" s="7">
        <f t="shared" ref="E821:H821" si="606">SUM(E822)</f>
        <v>0</v>
      </c>
      <c r="F821" s="7">
        <f t="shared" si="606"/>
        <v>2876</v>
      </c>
      <c r="G821" s="7">
        <f t="shared" si="606"/>
        <v>0</v>
      </c>
      <c r="H821" s="7">
        <f t="shared" si="606"/>
        <v>0</v>
      </c>
      <c r="I821" s="7">
        <f t="shared" ref="I821:I822" si="607">SUM(G821:H821)</f>
        <v>0</v>
      </c>
      <c r="J821" s="7">
        <f t="shared" ref="J821:J822" si="608">I821+F821</f>
        <v>2876</v>
      </c>
    </row>
    <row r="822" spans="1:10">
      <c r="A822" s="19"/>
      <c r="B822" s="9">
        <v>4500</v>
      </c>
      <c r="C822" s="173" t="s">
        <v>546</v>
      </c>
      <c r="D822" s="7">
        <v>2876</v>
      </c>
      <c r="E822" s="7"/>
      <c r="F822" s="7">
        <f t="shared" ref="F822:F826" si="609">SUM(D822:E822)</f>
        <v>2876</v>
      </c>
      <c r="G822" s="7"/>
      <c r="H822" s="7"/>
      <c r="I822" s="7">
        <f t="shared" si="607"/>
        <v>0</v>
      </c>
      <c r="J822" s="7">
        <f t="shared" si="608"/>
        <v>2876</v>
      </c>
    </row>
    <row r="823" spans="1:10">
      <c r="A823" s="14" t="s">
        <v>142</v>
      </c>
      <c r="B823" s="14"/>
      <c r="C823" s="12" t="s">
        <v>143</v>
      </c>
      <c r="D823" s="29">
        <f>SUM(D824)</f>
        <v>139350</v>
      </c>
      <c r="E823" s="29">
        <f t="shared" ref="E823:G823" si="610">SUM(E824)</f>
        <v>0</v>
      </c>
      <c r="F823" s="29">
        <f t="shared" si="610"/>
        <v>139350</v>
      </c>
      <c r="G823" s="29">
        <f t="shared" si="610"/>
        <v>0</v>
      </c>
      <c r="H823" s="29">
        <f>SUM(H824)</f>
        <v>470000</v>
      </c>
      <c r="I823" s="29">
        <f t="shared" ref="I823:I830" si="611">SUM(G823:H823)</f>
        <v>470000</v>
      </c>
      <c r="J823" s="29">
        <f t="shared" ref="J823:J830" si="612">I823+F823</f>
        <v>609350</v>
      </c>
    </row>
    <row r="824" spans="1:10">
      <c r="A824" s="16" t="s">
        <v>158</v>
      </c>
      <c r="B824" s="16"/>
      <c r="C824" s="17" t="s">
        <v>159</v>
      </c>
      <c r="D824" s="7">
        <f>SUM(D825,D827)</f>
        <v>139350</v>
      </c>
      <c r="E824" s="7">
        <f t="shared" ref="E824:G824" si="613">SUM(E825,E827)</f>
        <v>0</v>
      </c>
      <c r="F824" s="7">
        <f t="shared" si="613"/>
        <v>139350</v>
      </c>
      <c r="G824" s="7">
        <f t="shared" si="613"/>
        <v>0</v>
      </c>
      <c r="H824" s="7">
        <f>SUM(H825,H827)</f>
        <v>470000</v>
      </c>
      <c r="I824" s="7">
        <f t="shared" si="611"/>
        <v>470000</v>
      </c>
      <c r="J824" s="7">
        <f t="shared" si="612"/>
        <v>609350</v>
      </c>
    </row>
    <row r="825" spans="1:10">
      <c r="A825" s="19"/>
      <c r="B825" s="10">
        <v>55</v>
      </c>
      <c r="C825" s="8" t="s">
        <v>4</v>
      </c>
      <c r="D825" s="7">
        <f>SUM(D826)</f>
        <v>130000</v>
      </c>
      <c r="E825" s="7">
        <f t="shared" ref="E825:G825" si="614">SUM(E826)</f>
        <v>0</v>
      </c>
      <c r="F825" s="7">
        <f t="shared" si="614"/>
        <v>130000</v>
      </c>
      <c r="G825" s="7">
        <f t="shared" si="614"/>
        <v>0</v>
      </c>
      <c r="H825" s="7">
        <f>SUM(H826)</f>
        <v>470000</v>
      </c>
      <c r="I825" s="7">
        <f t="shared" si="611"/>
        <v>470000</v>
      </c>
      <c r="J825" s="7">
        <f t="shared" si="612"/>
        <v>600000</v>
      </c>
    </row>
    <row r="826" spans="1:10">
      <c r="A826" s="19"/>
      <c r="B826" s="9">
        <v>5511</v>
      </c>
      <c r="C826" s="8" t="s">
        <v>22</v>
      </c>
      <c r="D826" s="7">
        <v>130000</v>
      </c>
      <c r="E826" s="7"/>
      <c r="F826" s="7">
        <f t="shared" si="609"/>
        <v>130000</v>
      </c>
      <c r="G826" s="7"/>
      <c r="H826" s="7">
        <v>470000</v>
      </c>
      <c r="I826" s="7">
        <f t="shared" si="611"/>
        <v>470000</v>
      </c>
      <c r="J826" s="7">
        <f t="shared" si="612"/>
        <v>600000</v>
      </c>
    </row>
    <row r="827" spans="1:10">
      <c r="A827" s="19"/>
      <c r="B827" s="10">
        <v>4</v>
      </c>
      <c r="C827" s="8" t="s">
        <v>509</v>
      </c>
      <c r="D827" s="7">
        <f>SUM(D828)</f>
        <v>9350</v>
      </c>
      <c r="E827" s="7">
        <f t="shared" ref="E827:H827" si="615">SUM(E828)</f>
        <v>0</v>
      </c>
      <c r="F827" s="7">
        <f t="shared" si="615"/>
        <v>9350</v>
      </c>
      <c r="G827" s="7">
        <f t="shared" si="615"/>
        <v>0</v>
      </c>
      <c r="H827" s="7">
        <f t="shared" si="615"/>
        <v>0</v>
      </c>
      <c r="I827" s="7">
        <f t="shared" si="611"/>
        <v>0</v>
      </c>
      <c r="J827" s="7">
        <f t="shared" si="612"/>
        <v>9350</v>
      </c>
    </row>
    <row r="828" spans="1:10">
      <c r="A828" s="19"/>
      <c r="B828" s="9">
        <v>4500</v>
      </c>
      <c r="C828" s="173" t="s">
        <v>546</v>
      </c>
      <c r="D828" s="7">
        <v>9350</v>
      </c>
      <c r="E828" s="7"/>
      <c r="F828" s="7">
        <f t="shared" ref="F828" si="616">SUM(D828:E828)</f>
        <v>9350</v>
      </c>
      <c r="G828" s="7"/>
      <c r="H828" s="7"/>
      <c r="I828" s="7">
        <f t="shared" si="611"/>
        <v>0</v>
      </c>
      <c r="J828" s="7">
        <f t="shared" si="612"/>
        <v>9350</v>
      </c>
    </row>
    <row r="829" spans="1:10">
      <c r="A829" s="14" t="s">
        <v>61</v>
      </c>
      <c r="B829" s="14"/>
      <c r="C829" s="12" t="s">
        <v>98</v>
      </c>
      <c r="D829" s="29">
        <f>SUM(D830)</f>
        <v>3196</v>
      </c>
      <c r="E829" s="29">
        <f t="shared" ref="E829:H831" si="617">SUM(E830)</f>
        <v>0</v>
      </c>
      <c r="F829" s="29">
        <f t="shared" si="617"/>
        <v>3196</v>
      </c>
      <c r="G829" s="29">
        <f t="shared" si="617"/>
        <v>0</v>
      </c>
      <c r="H829" s="29">
        <f t="shared" si="617"/>
        <v>0</v>
      </c>
      <c r="I829" s="29">
        <f t="shared" si="611"/>
        <v>0</v>
      </c>
      <c r="J829" s="29">
        <f t="shared" si="612"/>
        <v>3196</v>
      </c>
    </row>
    <row r="830" spans="1:10">
      <c r="A830" s="15" t="s">
        <v>99</v>
      </c>
      <c r="B830" s="16"/>
      <c r="C830" s="17" t="s">
        <v>101</v>
      </c>
      <c r="D830" s="7">
        <f>SUM(D831)</f>
        <v>3196</v>
      </c>
      <c r="E830" s="7">
        <f t="shared" si="617"/>
        <v>0</v>
      </c>
      <c r="F830" s="7">
        <f t="shared" si="617"/>
        <v>3196</v>
      </c>
      <c r="G830" s="7">
        <f t="shared" si="617"/>
        <v>0</v>
      </c>
      <c r="H830" s="7">
        <f t="shared" si="617"/>
        <v>0</v>
      </c>
      <c r="I830" s="7">
        <f t="shared" si="611"/>
        <v>0</v>
      </c>
      <c r="J830" s="7">
        <f t="shared" si="612"/>
        <v>3196</v>
      </c>
    </row>
    <row r="831" spans="1:10">
      <c r="A831" s="18"/>
      <c r="B831" s="10">
        <v>4</v>
      </c>
      <c r="C831" s="8" t="s">
        <v>509</v>
      </c>
      <c r="D831" s="7">
        <f>SUM(D832)</f>
        <v>3196</v>
      </c>
      <c r="E831" s="7">
        <f t="shared" si="617"/>
        <v>0</v>
      </c>
      <c r="F831" s="7">
        <f t="shared" si="617"/>
        <v>3196</v>
      </c>
      <c r="G831" s="7">
        <f t="shared" si="617"/>
        <v>0</v>
      </c>
      <c r="H831" s="7">
        <f t="shared" si="617"/>
        <v>0</v>
      </c>
      <c r="I831" s="7">
        <f t="shared" ref="I831:I832" si="618">SUM(G831:H831)</f>
        <v>0</v>
      </c>
      <c r="J831" s="7">
        <f t="shared" ref="J831:J832" si="619">I831+F831</f>
        <v>3196</v>
      </c>
    </row>
    <row r="832" spans="1:10">
      <c r="A832" s="18"/>
      <c r="B832" s="9">
        <v>4500</v>
      </c>
      <c r="C832" s="173" t="s">
        <v>546</v>
      </c>
      <c r="D832" s="7">
        <v>3196</v>
      </c>
      <c r="E832" s="7"/>
      <c r="F832" s="7">
        <f t="shared" ref="F832" si="620">SUM(D832:E832)</f>
        <v>3196</v>
      </c>
      <c r="G832" s="7"/>
      <c r="H832" s="7"/>
      <c r="I832" s="7">
        <f t="shared" si="618"/>
        <v>0</v>
      </c>
      <c r="J832" s="7">
        <f t="shared" si="619"/>
        <v>3196</v>
      </c>
    </row>
    <row r="833" spans="1:10">
      <c r="A833" s="14" t="s">
        <v>67</v>
      </c>
      <c r="B833" s="14"/>
      <c r="C833" s="12" t="s">
        <v>68</v>
      </c>
      <c r="D833" s="179">
        <f>SUM(D834)</f>
        <v>387000</v>
      </c>
      <c r="E833" s="179">
        <f t="shared" ref="E833:H833" si="621">SUM(E834)</f>
        <v>0</v>
      </c>
      <c r="F833" s="179">
        <f t="shared" si="621"/>
        <v>387000</v>
      </c>
      <c r="G833" s="179">
        <f t="shared" si="621"/>
        <v>0</v>
      </c>
      <c r="H833" s="179">
        <f t="shared" si="621"/>
        <v>2000</v>
      </c>
      <c r="I833" s="29">
        <f t="shared" ref="I833" si="622">SUM(G833:H833)</f>
        <v>2000</v>
      </c>
      <c r="J833" s="29">
        <f t="shared" ref="J833" si="623">I833+F833</f>
        <v>389000</v>
      </c>
    </row>
    <row r="834" spans="1:10">
      <c r="A834" s="15" t="s">
        <v>95</v>
      </c>
      <c r="B834" s="16"/>
      <c r="C834" s="17" t="s">
        <v>96</v>
      </c>
      <c r="D834" s="178">
        <f>SUM(D835)</f>
        <v>387000</v>
      </c>
      <c r="E834" s="178">
        <f t="shared" ref="E834:H834" si="624">SUM(E835)</f>
        <v>0</v>
      </c>
      <c r="F834" s="178">
        <f t="shared" si="624"/>
        <v>387000</v>
      </c>
      <c r="G834" s="178">
        <f t="shared" si="624"/>
        <v>0</v>
      </c>
      <c r="H834" s="178">
        <f t="shared" si="624"/>
        <v>2000</v>
      </c>
      <c r="I834" s="7">
        <f t="shared" ref="I834:I837" si="625">SUM(G834:H834)</f>
        <v>2000</v>
      </c>
      <c r="J834" s="7">
        <f t="shared" ref="J834:J837" si="626">I834+F834</f>
        <v>389000</v>
      </c>
    </row>
    <row r="835" spans="1:10">
      <c r="A835" s="18"/>
      <c r="B835" s="10">
        <v>55</v>
      </c>
      <c r="C835" s="8" t="s">
        <v>4</v>
      </c>
      <c r="D835" s="178">
        <f>SUM(D836,D837)</f>
        <v>387000</v>
      </c>
      <c r="E835" s="178">
        <f t="shared" ref="E835:H835" si="627">SUM(E836,E837)</f>
        <v>0</v>
      </c>
      <c r="F835" s="178">
        <f t="shared" si="627"/>
        <v>387000</v>
      </c>
      <c r="G835" s="178">
        <f t="shared" si="627"/>
        <v>0</v>
      </c>
      <c r="H835" s="178">
        <f t="shared" si="627"/>
        <v>2000</v>
      </c>
      <c r="I835" s="7">
        <f t="shared" si="625"/>
        <v>2000</v>
      </c>
      <c r="J835" s="7">
        <f t="shared" si="626"/>
        <v>389000</v>
      </c>
    </row>
    <row r="836" spans="1:10" s="261" customFormat="1">
      <c r="A836" s="18"/>
      <c r="B836" s="9">
        <v>5500</v>
      </c>
      <c r="C836" s="8" t="s">
        <v>18</v>
      </c>
      <c r="D836" s="178">
        <v>2000</v>
      </c>
      <c r="E836" s="178"/>
      <c r="F836" s="178">
        <f t="shared" ref="F836:F841" si="628">SUM(D836:E836)</f>
        <v>2000</v>
      </c>
      <c r="G836" s="178"/>
      <c r="H836" s="178"/>
      <c r="I836" s="7">
        <f t="shared" ref="I836" si="629">SUM(G836:H836)</f>
        <v>0</v>
      </c>
      <c r="J836" s="7">
        <f t="shared" ref="J836" si="630">I836+F836</f>
        <v>2000</v>
      </c>
    </row>
    <row r="837" spans="1:10">
      <c r="A837" s="18"/>
      <c r="B837" s="9">
        <v>5511</v>
      </c>
      <c r="C837" s="8" t="s">
        <v>22</v>
      </c>
      <c r="D837" s="178">
        <v>385000</v>
      </c>
      <c r="E837" s="178"/>
      <c r="F837" s="178">
        <f t="shared" si="628"/>
        <v>385000</v>
      </c>
      <c r="G837" s="178"/>
      <c r="H837" s="178">
        <v>2000</v>
      </c>
      <c r="I837" s="7">
        <f t="shared" si="625"/>
        <v>2000</v>
      </c>
      <c r="J837" s="7">
        <f t="shared" si="626"/>
        <v>387000</v>
      </c>
    </row>
    <row r="838" spans="1:10">
      <c r="A838" s="13">
        <v>10</v>
      </c>
      <c r="B838" s="13"/>
      <c r="C838" s="12" t="s">
        <v>160</v>
      </c>
      <c r="D838" s="179">
        <f>SUM(D839)</f>
        <v>3800</v>
      </c>
      <c r="E838" s="179">
        <f t="shared" ref="E838:H840" si="631">SUM(E839)</f>
        <v>0</v>
      </c>
      <c r="F838" s="179">
        <f t="shared" si="631"/>
        <v>3800</v>
      </c>
      <c r="G838" s="179">
        <f t="shared" si="631"/>
        <v>0</v>
      </c>
      <c r="H838" s="179">
        <f t="shared" si="631"/>
        <v>0</v>
      </c>
      <c r="I838" s="29">
        <f t="shared" ref="I838:I841" si="632">SUM(G838:H838)</f>
        <v>0</v>
      </c>
      <c r="J838" s="29">
        <f t="shared" ref="J838:J841" si="633">I838+F838</f>
        <v>3800</v>
      </c>
    </row>
    <row r="839" spans="1:10">
      <c r="A839" s="15" t="s">
        <v>161</v>
      </c>
      <c r="B839" s="16"/>
      <c r="C839" s="17" t="s">
        <v>188</v>
      </c>
      <c r="D839" s="178">
        <f>SUM(D840)</f>
        <v>3800</v>
      </c>
      <c r="E839" s="178">
        <f t="shared" si="631"/>
        <v>0</v>
      </c>
      <c r="F839" s="178">
        <f t="shared" si="631"/>
        <v>3800</v>
      </c>
      <c r="G839" s="178">
        <f t="shared" si="631"/>
        <v>0</v>
      </c>
      <c r="H839" s="178">
        <f t="shared" si="631"/>
        <v>0</v>
      </c>
      <c r="I839" s="7">
        <f t="shared" si="632"/>
        <v>0</v>
      </c>
      <c r="J839" s="7">
        <f t="shared" si="633"/>
        <v>3800</v>
      </c>
    </row>
    <row r="840" spans="1:10">
      <c r="A840" s="18"/>
      <c r="B840" s="10">
        <v>55</v>
      </c>
      <c r="C840" s="8" t="s">
        <v>4</v>
      </c>
      <c r="D840" s="178">
        <f>SUM(D841)</f>
        <v>3800</v>
      </c>
      <c r="E840" s="178">
        <f t="shared" si="631"/>
        <v>0</v>
      </c>
      <c r="F840" s="178">
        <f t="shared" si="631"/>
        <v>3800</v>
      </c>
      <c r="G840" s="178">
        <f t="shared" si="631"/>
        <v>0</v>
      </c>
      <c r="H840" s="178">
        <f t="shared" si="631"/>
        <v>0</v>
      </c>
      <c r="I840" s="7">
        <f t="shared" si="632"/>
        <v>0</v>
      </c>
      <c r="J840" s="7">
        <f t="shared" si="633"/>
        <v>3800</v>
      </c>
    </row>
    <row r="841" spans="1:10">
      <c r="A841" s="18"/>
      <c r="B841" s="9">
        <v>5511</v>
      </c>
      <c r="C841" s="8" t="s">
        <v>22</v>
      </c>
      <c r="D841" s="178">
        <v>3800</v>
      </c>
      <c r="E841" s="178"/>
      <c r="F841" s="178">
        <f t="shared" si="628"/>
        <v>3800</v>
      </c>
      <c r="G841" s="178"/>
      <c r="H841" s="178"/>
      <c r="I841" s="7">
        <f t="shared" si="632"/>
        <v>0</v>
      </c>
      <c r="J841" s="7">
        <f t="shared" si="633"/>
        <v>3800</v>
      </c>
    </row>
    <row r="842" spans="1:10">
      <c r="A842" s="308" t="s">
        <v>428</v>
      </c>
      <c r="B842" s="309"/>
      <c r="C842" s="309"/>
      <c r="D842" s="29">
        <f>SUM(D843,D867,D874,D893,D919)</f>
        <v>4110514</v>
      </c>
      <c r="E842" s="29">
        <f>SUM(E843,E867,E874,E893,E919)</f>
        <v>133591</v>
      </c>
      <c r="F842" s="29">
        <f>SUM(F843,F867,F874,F893,F919)</f>
        <v>4244105</v>
      </c>
      <c r="G842" s="29">
        <f>SUM(G843,G867,G874,G893,G919)</f>
        <v>0</v>
      </c>
      <c r="H842" s="29">
        <f>SUM(H843,H867,H874,H893,H919)</f>
        <v>0</v>
      </c>
      <c r="I842" s="29">
        <f t="shared" ref="I842:I860" si="634">SUM(G842:H842)</f>
        <v>0</v>
      </c>
      <c r="J842" s="29">
        <f t="shared" ref="J842:J860" si="635">I842+F842</f>
        <v>4244105</v>
      </c>
    </row>
    <row r="843" spans="1:10">
      <c r="A843" s="14" t="s">
        <v>7</v>
      </c>
      <c r="B843" s="14"/>
      <c r="C843" s="12" t="s">
        <v>8</v>
      </c>
      <c r="D843" s="29">
        <f>SUM(D844,D860,D863)</f>
        <v>1471041</v>
      </c>
      <c r="E843" s="29">
        <f t="shared" ref="E843:H843" si="636">SUM(E844,E860,E863)</f>
        <v>100000</v>
      </c>
      <c r="F843" s="29">
        <f t="shared" si="636"/>
        <v>1571041</v>
      </c>
      <c r="G843" s="29">
        <f t="shared" si="636"/>
        <v>0</v>
      </c>
      <c r="H843" s="29">
        <f t="shared" si="636"/>
        <v>0</v>
      </c>
      <c r="I843" s="29">
        <f t="shared" si="634"/>
        <v>0</v>
      </c>
      <c r="J843" s="29">
        <f t="shared" si="635"/>
        <v>1571041</v>
      </c>
    </row>
    <row r="844" spans="1:10">
      <c r="A844" s="16" t="s">
        <v>44</v>
      </c>
      <c r="B844" s="16"/>
      <c r="C844" s="17" t="s">
        <v>45</v>
      </c>
      <c r="D844" s="7">
        <f>SUM(D845,D851)</f>
        <v>971041</v>
      </c>
      <c r="E844" s="7">
        <f t="shared" ref="E844:H844" si="637">SUM(E845,E851)</f>
        <v>0</v>
      </c>
      <c r="F844" s="7">
        <f t="shared" si="637"/>
        <v>971041</v>
      </c>
      <c r="G844" s="7">
        <f t="shared" si="637"/>
        <v>0</v>
      </c>
      <c r="H844" s="7">
        <f t="shared" si="637"/>
        <v>0</v>
      </c>
      <c r="I844" s="7">
        <f t="shared" si="634"/>
        <v>0</v>
      </c>
      <c r="J844" s="7">
        <f t="shared" si="635"/>
        <v>971041</v>
      </c>
    </row>
    <row r="845" spans="1:10">
      <c r="A845" s="19"/>
      <c r="B845" s="10">
        <v>50</v>
      </c>
      <c r="C845" s="8" t="s">
        <v>3</v>
      </c>
      <c r="D845" s="7">
        <f>SUM(D846:D850)</f>
        <v>893301</v>
      </c>
      <c r="E845" s="7">
        <f t="shared" ref="E845:H845" si="638">SUM(E846:E850)</f>
        <v>0</v>
      </c>
      <c r="F845" s="7">
        <f t="shared" si="638"/>
        <v>893301</v>
      </c>
      <c r="G845" s="7">
        <f t="shared" si="638"/>
        <v>0</v>
      </c>
      <c r="H845" s="7">
        <f t="shared" si="638"/>
        <v>0</v>
      </c>
      <c r="I845" s="7">
        <f t="shared" si="634"/>
        <v>0</v>
      </c>
      <c r="J845" s="7">
        <f t="shared" si="635"/>
        <v>893301</v>
      </c>
    </row>
    <row r="846" spans="1:10">
      <c r="A846" s="19"/>
      <c r="B846" s="9">
        <v>5001</v>
      </c>
      <c r="C846" s="8" t="s">
        <v>12</v>
      </c>
      <c r="D846" s="7">
        <v>47095</v>
      </c>
      <c r="E846" s="7"/>
      <c r="F846" s="178">
        <f t="shared" ref="F846:F859" si="639">SUM(D846:E846)</f>
        <v>47095</v>
      </c>
      <c r="G846" s="178"/>
      <c r="H846" s="178"/>
      <c r="I846" s="7">
        <f t="shared" si="634"/>
        <v>0</v>
      </c>
      <c r="J846" s="7">
        <f t="shared" si="635"/>
        <v>47095</v>
      </c>
    </row>
    <row r="847" spans="1:10">
      <c r="A847" s="19"/>
      <c r="B847" s="9">
        <v>5002</v>
      </c>
      <c r="C847" s="8" t="s">
        <v>13</v>
      </c>
      <c r="D847" s="7">
        <v>500322</v>
      </c>
      <c r="E847" s="7"/>
      <c r="F847" s="178">
        <f t="shared" si="639"/>
        <v>500322</v>
      </c>
      <c r="G847" s="178"/>
      <c r="H847" s="178"/>
      <c r="I847" s="7">
        <f t="shared" si="634"/>
        <v>0</v>
      </c>
      <c r="J847" s="7">
        <f t="shared" si="635"/>
        <v>500322</v>
      </c>
    </row>
    <row r="848" spans="1:10" s="261" customFormat="1">
      <c r="A848" s="19"/>
      <c r="B848" s="9">
        <v>5008</v>
      </c>
      <c r="C848" s="8" t="s">
        <v>15</v>
      </c>
      <c r="D848" s="7">
        <v>119341</v>
      </c>
      <c r="E848" s="7"/>
      <c r="F848" s="178">
        <f t="shared" ref="F848" si="640">SUM(D848:E848)</f>
        <v>119341</v>
      </c>
      <c r="G848" s="178"/>
      <c r="H848" s="178"/>
      <c r="I848" s="7">
        <f t="shared" ref="I848" si="641">SUM(G848:H848)</f>
        <v>0</v>
      </c>
      <c r="J848" s="7">
        <f t="shared" ref="J848" si="642">I848+F848</f>
        <v>119341</v>
      </c>
    </row>
    <row r="849" spans="1:10">
      <c r="A849" s="19"/>
      <c r="B849" s="9">
        <v>505</v>
      </c>
      <c r="C849" s="8" t="s">
        <v>16</v>
      </c>
      <c r="D849" s="7">
        <v>1400</v>
      </c>
      <c r="E849" s="7"/>
      <c r="F849" s="178">
        <f t="shared" si="639"/>
        <v>1400</v>
      </c>
      <c r="G849" s="178"/>
      <c r="H849" s="178"/>
      <c r="I849" s="7">
        <f t="shared" si="634"/>
        <v>0</v>
      </c>
      <c r="J849" s="7">
        <f t="shared" si="635"/>
        <v>1400</v>
      </c>
    </row>
    <row r="850" spans="1:10">
      <c r="A850" s="19"/>
      <c r="B850" s="9">
        <v>506</v>
      </c>
      <c r="C850" s="8" t="s">
        <v>17</v>
      </c>
      <c r="D850" s="7">
        <v>225143</v>
      </c>
      <c r="E850" s="7"/>
      <c r="F850" s="178">
        <f t="shared" si="639"/>
        <v>225143</v>
      </c>
      <c r="G850" s="178"/>
      <c r="H850" s="178"/>
      <c r="I850" s="7">
        <f t="shared" si="634"/>
        <v>0</v>
      </c>
      <c r="J850" s="7">
        <f t="shared" si="635"/>
        <v>225143</v>
      </c>
    </row>
    <row r="851" spans="1:10">
      <c r="A851" s="19"/>
      <c r="B851" s="10">
        <v>55</v>
      </c>
      <c r="C851" s="8" t="s">
        <v>4</v>
      </c>
      <c r="D851" s="7">
        <f>SUM(D852:D859)</f>
        <v>77740</v>
      </c>
      <c r="E851" s="7">
        <f t="shared" ref="E851:H851" si="643">SUM(E852:E859)</f>
        <v>0</v>
      </c>
      <c r="F851" s="7">
        <f t="shared" si="643"/>
        <v>77740</v>
      </c>
      <c r="G851" s="7">
        <f t="shared" si="643"/>
        <v>0</v>
      </c>
      <c r="H851" s="7">
        <f t="shared" si="643"/>
        <v>0</v>
      </c>
      <c r="I851" s="7">
        <f t="shared" si="634"/>
        <v>0</v>
      </c>
      <c r="J851" s="7">
        <f t="shared" si="635"/>
        <v>77740</v>
      </c>
    </row>
    <row r="852" spans="1:10">
      <c r="A852" s="19"/>
      <c r="B852" s="9">
        <v>5500</v>
      </c>
      <c r="C852" s="8" t="s">
        <v>18</v>
      </c>
      <c r="D852" s="7">
        <v>56920</v>
      </c>
      <c r="E852" s="7"/>
      <c r="F852" s="178">
        <f t="shared" si="639"/>
        <v>56920</v>
      </c>
      <c r="G852" s="178"/>
      <c r="H852" s="178"/>
      <c r="I852" s="7">
        <f t="shared" si="634"/>
        <v>0</v>
      </c>
      <c r="J852" s="7">
        <f t="shared" si="635"/>
        <v>56920</v>
      </c>
    </row>
    <row r="853" spans="1:10">
      <c r="A853" s="19"/>
      <c r="B853" s="9">
        <v>5503</v>
      </c>
      <c r="C853" s="8" t="s">
        <v>20</v>
      </c>
      <c r="D853" s="7">
        <v>600</v>
      </c>
      <c r="E853" s="7"/>
      <c r="F853" s="178">
        <f t="shared" si="639"/>
        <v>600</v>
      </c>
      <c r="G853" s="178"/>
      <c r="H853" s="178"/>
      <c r="I853" s="7">
        <f t="shared" si="634"/>
        <v>0</v>
      </c>
      <c r="J853" s="7">
        <f t="shared" si="635"/>
        <v>600</v>
      </c>
    </row>
    <row r="854" spans="1:10">
      <c r="A854" s="19"/>
      <c r="B854" s="9">
        <v>5504</v>
      </c>
      <c r="C854" s="8" t="s">
        <v>21</v>
      </c>
      <c r="D854" s="7">
        <v>7448</v>
      </c>
      <c r="E854" s="7"/>
      <c r="F854" s="178">
        <f t="shared" si="639"/>
        <v>7448</v>
      </c>
      <c r="G854" s="178"/>
      <c r="H854" s="178"/>
      <c r="I854" s="7">
        <f t="shared" si="634"/>
        <v>0</v>
      </c>
      <c r="J854" s="7">
        <f t="shared" si="635"/>
        <v>7448</v>
      </c>
    </row>
    <row r="855" spans="1:10">
      <c r="A855" s="19"/>
      <c r="B855" s="9">
        <v>5511</v>
      </c>
      <c r="C855" s="8" t="s">
        <v>22</v>
      </c>
      <c r="D855" s="7">
        <v>1600</v>
      </c>
      <c r="E855" s="7"/>
      <c r="F855" s="178">
        <f t="shared" si="639"/>
        <v>1600</v>
      </c>
      <c r="G855" s="178"/>
      <c r="H855" s="178"/>
      <c r="I855" s="7">
        <f t="shared" si="634"/>
        <v>0</v>
      </c>
      <c r="J855" s="7">
        <f t="shared" si="635"/>
        <v>1600</v>
      </c>
    </row>
    <row r="856" spans="1:10">
      <c r="A856" s="19"/>
      <c r="B856" s="9">
        <v>5513</v>
      </c>
      <c r="C856" s="8" t="s">
        <v>24</v>
      </c>
      <c r="D856" s="7">
        <v>2872</v>
      </c>
      <c r="E856" s="7"/>
      <c r="F856" s="178">
        <f t="shared" si="639"/>
        <v>2872</v>
      </c>
      <c r="G856" s="178"/>
      <c r="H856" s="178"/>
      <c r="I856" s="7">
        <f t="shared" si="634"/>
        <v>0</v>
      </c>
      <c r="J856" s="7">
        <f t="shared" si="635"/>
        <v>2872</v>
      </c>
    </row>
    <row r="857" spans="1:10">
      <c r="A857" s="19"/>
      <c r="B857" s="9">
        <v>5514</v>
      </c>
      <c r="C857" s="8" t="s">
        <v>25</v>
      </c>
      <c r="D857" s="7">
        <v>1000</v>
      </c>
      <c r="E857" s="7"/>
      <c r="F857" s="178">
        <f t="shared" si="639"/>
        <v>1000</v>
      </c>
      <c r="G857" s="178"/>
      <c r="H857" s="178"/>
      <c r="I857" s="7">
        <f t="shared" si="634"/>
        <v>0</v>
      </c>
      <c r="J857" s="7">
        <f t="shared" si="635"/>
        <v>1000</v>
      </c>
    </row>
    <row r="858" spans="1:10">
      <c r="A858" s="19"/>
      <c r="B858" s="9">
        <v>5515</v>
      </c>
      <c r="C858" s="8" t="s">
        <v>26</v>
      </c>
      <c r="D858" s="7">
        <v>4500</v>
      </c>
      <c r="E858" s="7"/>
      <c r="F858" s="178">
        <f t="shared" si="639"/>
        <v>4500</v>
      </c>
      <c r="G858" s="178"/>
      <c r="H858" s="178"/>
      <c r="I858" s="7">
        <f t="shared" si="634"/>
        <v>0</v>
      </c>
      <c r="J858" s="7">
        <f t="shared" si="635"/>
        <v>4500</v>
      </c>
    </row>
    <row r="859" spans="1:10">
      <c r="A859" s="19"/>
      <c r="B859" s="9">
        <v>5522</v>
      </c>
      <c r="C859" s="8" t="s">
        <v>29</v>
      </c>
      <c r="D859" s="7">
        <v>2800</v>
      </c>
      <c r="E859" s="7"/>
      <c r="F859" s="178">
        <f t="shared" si="639"/>
        <v>2800</v>
      </c>
      <c r="G859" s="178"/>
      <c r="H859" s="178"/>
      <c r="I859" s="7">
        <f t="shared" si="634"/>
        <v>0</v>
      </c>
      <c r="J859" s="7">
        <f t="shared" si="635"/>
        <v>2800</v>
      </c>
    </row>
    <row r="860" spans="1:10">
      <c r="A860" s="16" t="s">
        <v>162</v>
      </c>
      <c r="B860" s="16"/>
      <c r="C860" s="17" t="s">
        <v>163</v>
      </c>
      <c r="D860" s="7">
        <f>SUM(D861)</f>
        <v>500000</v>
      </c>
      <c r="E860" s="7">
        <f t="shared" ref="E860:H861" si="644">SUM(E861)</f>
        <v>0</v>
      </c>
      <c r="F860" s="7">
        <f t="shared" si="644"/>
        <v>500000</v>
      </c>
      <c r="G860" s="7">
        <f t="shared" si="644"/>
        <v>0</v>
      </c>
      <c r="H860" s="7">
        <f t="shared" si="644"/>
        <v>0</v>
      </c>
      <c r="I860" s="7">
        <f t="shared" si="634"/>
        <v>0</v>
      </c>
      <c r="J860" s="7">
        <f t="shared" si="635"/>
        <v>500000</v>
      </c>
    </row>
    <row r="861" spans="1:10">
      <c r="A861" s="19"/>
      <c r="B861" s="10">
        <v>6</v>
      </c>
      <c r="C861" s="8" t="s">
        <v>5</v>
      </c>
      <c r="D861" s="7">
        <f>SUM(D862)</f>
        <v>500000</v>
      </c>
      <c r="E861" s="7">
        <f t="shared" si="644"/>
        <v>0</v>
      </c>
      <c r="F861" s="7">
        <f t="shared" si="644"/>
        <v>500000</v>
      </c>
      <c r="G861" s="7">
        <f t="shared" si="644"/>
        <v>0</v>
      </c>
      <c r="H861" s="7">
        <f t="shared" si="644"/>
        <v>0</v>
      </c>
      <c r="I861" s="7">
        <f t="shared" ref="I861:I862" si="645">SUM(G861:H861)</f>
        <v>0</v>
      </c>
      <c r="J861" s="7">
        <f t="shared" ref="J861:J862" si="646">I861+F861</f>
        <v>500000</v>
      </c>
    </row>
    <row r="862" spans="1:10">
      <c r="A862" s="19"/>
      <c r="B862" s="9">
        <v>608</v>
      </c>
      <c r="C862" s="8" t="s">
        <v>37</v>
      </c>
      <c r="D862" s="7">
        <v>500000</v>
      </c>
      <c r="E862" s="7"/>
      <c r="F862" s="178">
        <f t="shared" ref="F862" si="647">SUM(D862:E862)</f>
        <v>500000</v>
      </c>
      <c r="G862" s="178"/>
      <c r="H862" s="178"/>
      <c r="I862" s="7">
        <f t="shared" si="645"/>
        <v>0</v>
      </c>
      <c r="J862" s="7">
        <f t="shared" si="646"/>
        <v>500000</v>
      </c>
    </row>
    <row r="863" spans="1:10" ht="39">
      <c r="A863" s="16" t="s">
        <v>164</v>
      </c>
      <c r="B863" s="16"/>
      <c r="C863" s="26" t="s">
        <v>165</v>
      </c>
      <c r="D863" s="7">
        <f>SUM(D864)</f>
        <v>0</v>
      </c>
      <c r="E863" s="7">
        <f t="shared" ref="E863:H863" si="648">SUM(E864)</f>
        <v>100000</v>
      </c>
      <c r="F863" s="7">
        <f t="shared" si="648"/>
        <v>100000</v>
      </c>
      <c r="G863" s="7">
        <f t="shared" si="648"/>
        <v>0</v>
      </c>
      <c r="H863" s="7">
        <f t="shared" si="648"/>
        <v>0</v>
      </c>
      <c r="I863" s="7">
        <f t="shared" ref="I863:I866" si="649">SUM(G863:H863)</f>
        <v>0</v>
      </c>
      <c r="J863" s="7">
        <f t="shared" ref="J863:J866" si="650">I863+F863</f>
        <v>100000</v>
      </c>
    </row>
    <row r="864" spans="1:10">
      <c r="A864" s="19"/>
      <c r="B864" s="10">
        <v>50</v>
      </c>
      <c r="C864" s="8" t="s">
        <v>3</v>
      </c>
      <c r="D864" s="7">
        <f>SUM(D865:D866)</f>
        <v>0</v>
      </c>
      <c r="E864" s="7">
        <f t="shared" ref="E864:H864" si="651">SUM(E865:E866)</f>
        <v>100000</v>
      </c>
      <c r="F864" s="7">
        <f t="shared" si="651"/>
        <v>100000</v>
      </c>
      <c r="G864" s="7">
        <f t="shared" si="651"/>
        <v>0</v>
      </c>
      <c r="H864" s="7">
        <f t="shared" si="651"/>
        <v>0</v>
      </c>
      <c r="I864" s="7">
        <f t="shared" si="649"/>
        <v>0</v>
      </c>
      <c r="J864" s="7">
        <f t="shared" si="650"/>
        <v>100000</v>
      </c>
    </row>
    <row r="865" spans="1:10">
      <c r="A865" s="19"/>
      <c r="B865" s="9">
        <v>505</v>
      </c>
      <c r="C865" s="8" t="s">
        <v>16</v>
      </c>
      <c r="D865" s="7"/>
      <c r="E865" s="7">
        <v>65000</v>
      </c>
      <c r="F865" s="178">
        <f t="shared" ref="F865:F866" si="652">SUM(D865:E865)</f>
        <v>65000</v>
      </c>
      <c r="G865" s="178"/>
      <c r="H865" s="178"/>
      <c r="I865" s="7">
        <f t="shared" si="649"/>
        <v>0</v>
      </c>
      <c r="J865" s="7">
        <f t="shared" si="650"/>
        <v>65000</v>
      </c>
    </row>
    <row r="866" spans="1:10">
      <c r="A866" s="19"/>
      <c r="B866" s="9">
        <v>506</v>
      </c>
      <c r="C866" s="8" t="s">
        <v>17</v>
      </c>
      <c r="D866" s="7"/>
      <c r="E866" s="7">
        <v>35000</v>
      </c>
      <c r="F866" s="178">
        <f t="shared" si="652"/>
        <v>35000</v>
      </c>
      <c r="G866" s="178"/>
      <c r="H866" s="178"/>
      <c r="I866" s="7">
        <f t="shared" si="649"/>
        <v>0</v>
      </c>
      <c r="J866" s="7">
        <f t="shared" si="650"/>
        <v>35000</v>
      </c>
    </row>
    <row r="867" spans="1:10">
      <c r="A867" s="14" t="s">
        <v>49</v>
      </c>
      <c r="B867" s="14"/>
      <c r="C867" s="12" t="s">
        <v>50</v>
      </c>
      <c r="D867" s="29">
        <f>SUM(D868,D871)</f>
        <v>39056</v>
      </c>
      <c r="E867" s="29">
        <f t="shared" ref="E867:H867" si="653">SUM(E868,E871)</f>
        <v>0</v>
      </c>
      <c r="F867" s="29">
        <f t="shared" si="653"/>
        <v>39056</v>
      </c>
      <c r="G867" s="29">
        <f t="shared" si="653"/>
        <v>0</v>
      </c>
      <c r="H867" s="29">
        <f t="shared" si="653"/>
        <v>0</v>
      </c>
      <c r="I867" s="29">
        <f t="shared" ref="I867:I868" si="654">SUM(G867:H867)</f>
        <v>0</v>
      </c>
      <c r="J867" s="29">
        <f t="shared" ref="J867:J868" si="655">I867+F867</f>
        <v>39056</v>
      </c>
    </row>
    <row r="868" spans="1:10">
      <c r="A868" s="16" t="s">
        <v>166</v>
      </c>
      <c r="B868" s="16"/>
      <c r="C868" s="17" t="s">
        <v>167</v>
      </c>
      <c r="D868" s="7">
        <f>SUM(D869)</f>
        <v>28000</v>
      </c>
      <c r="E868" s="7">
        <f t="shared" ref="E868:H869" si="656">SUM(E869)</f>
        <v>0</v>
      </c>
      <c r="F868" s="7">
        <f t="shared" si="656"/>
        <v>28000</v>
      </c>
      <c r="G868" s="7">
        <f t="shared" si="656"/>
        <v>0</v>
      </c>
      <c r="H868" s="7">
        <f t="shared" si="656"/>
        <v>0</v>
      </c>
      <c r="I868" s="7">
        <f t="shared" si="654"/>
        <v>0</v>
      </c>
      <c r="J868" s="7">
        <f t="shared" si="655"/>
        <v>28000</v>
      </c>
    </row>
    <row r="869" spans="1:10">
      <c r="A869" s="19"/>
      <c r="B869" s="10">
        <v>4</v>
      </c>
      <c r="C869" s="8" t="s">
        <v>509</v>
      </c>
      <c r="D869" s="7">
        <f>SUM(D870)</f>
        <v>28000</v>
      </c>
      <c r="E869" s="7">
        <f t="shared" si="656"/>
        <v>0</v>
      </c>
      <c r="F869" s="7">
        <f t="shared" si="656"/>
        <v>28000</v>
      </c>
      <c r="G869" s="7">
        <f t="shared" si="656"/>
        <v>0</v>
      </c>
      <c r="H869" s="7">
        <f t="shared" si="656"/>
        <v>0</v>
      </c>
      <c r="I869" s="7">
        <f t="shared" ref="I869:I871" si="657">SUM(G869:H869)</f>
        <v>0</v>
      </c>
      <c r="J869" s="7">
        <f t="shared" ref="J869:J871" si="658">I869+F869</f>
        <v>28000</v>
      </c>
    </row>
    <row r="870" spans="1:10">
      <c r="A870" s="19"/>
      <c r="B870" s="9">
        <v>4500</v>
      </c>
      <c r="C870" s="173" t="s">
        <v>546</v>
      </c>
      <c r="D870" s="7">
        <v>28000</v>
      </c>
      <c r="E870" s="7"/>
      <c r="F870" s="178">
        <f t="shared" ref="F870" si="659">SUM(D870:E870)</f>
        <v>28000</v>
      </c>
      <c r="G870" s="178"/>
      <c r="H870" s="178"/>
      <c r="I870" s="7">
        <f t="shared" si="657"/>
        <v>0</v>
      </c>
      <c r="J870" s="7">
        <f t="shared" si="658"/>
        <v>28000</v>
      </c>
    </row>
    <row r="871" spans="1:10">
      <c r="A871" s="16" t="s">
        <v>51</v>
      </c>
      <c r="B871" s="16"/>
      <c r="C871" s="17" t="s">
        <v>52</v>
      </c>
      <c r="D871" s="7">
        <f>SUM(D872)</f>
        <v>11056</v>
      </c>
      <c r="E871" s="7">
        <f t="shared" ref="E871:H872" si="660">SUM(E872)</f>
        <v>0</v>
      </c>
      <c r="F871" s="7">
        <f t="shared" si="660"/>
        <v>11056</v>
      </c>
      <c r="G871" s="7">
        <f t="shared" si="660"/>
        <v>0</v>
      </c>
      <c r="H871" s="7">
        <f t="shared" si="660"/>
        <v>0</v>
      </c>
      <c r="I871" s="7">
        <f t="shared" si="657"/>
        <v>0</v>
      </c>
      <c r="J871" s="7">
        <f t="shared" si="658"/>
        <v>11056</v>
      </c>
    </row>
    <row r="872" spans="1:10">
      <c r="A872" s="19"/>
      <c r="B872" s="10">
        <v>4</v>
      </c>
      <c r="C872" s="8" t="s">
        <v>509</v>
      </c>
      <c r="D872" s="7">
        <f>SUM(D873)</f>
        <v>11056</v>
      </c>
      <c r="E872" s="7">
        <f t="shared" si="660"/>
        <v>0</v>
      </c>
      <c r="F872" s="7">
        <f t="shared" si="660"/>
        <v>11056</v>
      </c>
      <c r="G872" s="7">
        <f t="shared" si="660"/>
        <v>0</v>
      </c>
      <c r="H872" s="7">
        <f t="shared" si="660"/>
        <v>0</v>
      </c>
      <c r="I872" s="7">
        <f t="shared" ref="I872:I873" si="661">SUM(G872:H872)</f>
        <v>0</v>
      </c>
      <c r="J872" s="7">
        <f t="shared" ref="J872:J873" si="662">I872+F872</f>
        <v>11056</v>
      </c>
    </row>
    <row r="873" spans="1:10">
      <c r="A873" s="19"/>
      <c r="B873" s="9">
        <v>4500</v>
      </c>
      <c r="C873" s="173" t="s">
        <v>546</v>
      </c>
      <c r="D873" s="7">
        <v>11056</v>
      </c>
      <c r="E873" s="7"/>
      <c r="F873" s="178">
        <f t="shared" ref="F873" si="663">SUM(D873:E873)</f>
        <v>11056</v>
      </c>
      <c r="G873" s="178"/>
      <c r="H873" s="178"/>
      <c r="I873" s="7">
        <f t="shared" si="661"/>
        <v>0</v>
      </c>
      <c r="J873" s="7">
        <f t="shared" si="662"/>
        <v>11056</v>
      </c>
    </row>
    <row r="874" spans="1:10">
      <c r="A874" s="14" t="s">
        <v>61</v>
      </c>
      <c r="B874" s="14"/>
      <c r="C874" s="12" t="s">
        <v>98</v>
      </c>
      <c r="D874" s="29">
        <f>SUM(D875,D878,D881,D884,D887,D890)</f>
        <v>416270</v>
      </c>
      <c r="E874" s="29">
        <f t="shared" ref="E874:H874" si="664">SUM(E875,E878,E881,E884,E887,E890)</f>
        <v>0</v>
      </c>
      <c r="F874" s="29">
        <f t="shared" si="664"/>
        <v>416270</v>
      </c>
      <c r="G874" s="29">
        <f t="shared" si="664"/>
        <v>0</v>
      </c>
      <c r="H874" s="29">
        <f t="shared" si="664"/>
        <v>0</v>
      </c>
      <c r="I874" s="29">
        <f t="shared" ref="I874" si="665">SUM(G874:H874)</f>
        <v>0</v>
      </c>
      <c r="J874" s="29">
        <f t="shared" ref="J874" si="666">I874+F874</f>
        <v>416270</v>
      </c>
    </row>
    <row r="875" spans="1:10">
      <c r="A875" s="15" t="s">
        <v>102</v>
      </c>
      <c r="B875" s="16"/>
      <c r="C875" s="17" t="s">
        <v>103</v>
      </c>
      <c r="D875" s="7">
        <f>SUM(D876)</f>
        <v>166170</v>
      </c>
      <c r="E875" s="7">
        <f t="shared" ref="E875:H876" si="667">SUM(E876)</f>
        <v>0</v>
      </c>
      <c r="F875" s="7">
        <f t="shared" si="667"/>
        <v>166170</v>
      </c>
      <c r="G875" s="7">
        <f t="shared" si="667"/>
        <v>0</v>
      </c>
      <c r="H875" s="7">
        <f t="shared" si="667"/>
        <v>0</v>
      </c>
      <c r="I875" s="7">
        <f t="shared" ref="I875" si="668">SUM(G875:H875)</f>
        <v>0</v>
      </c>
      <c r="J875" s="7">
        <f t="shared" ref="J875" si="669">I875+F875</f>
        <v>166170</v>
      </c>
    </row>
    <row r="876" spans="1:10">
      <c r="A876" s="18"/>
      <c r="B876" s="10">
        <v>4</v>
      </c>
      <c r="C876" s="8" t="s">
        <v>509</v>
      </c>
      <c r="D876" s="7">
        <f>SUM(D877)</f>
        <v>166170</v>
      </c>
      <c r="E876" s="7">
        <f t="shared" si="667"/>
        <v>0</v>
      </c>
      <c r="F876" s="7">
        <f t="shared" si="667"/>
        <v>166170</v>
      </c>
      <c r="G876" s="7">
        <f t="shared" si="667"/>
        <v>0</v>
      </c>
      <c r="H876" s="7">
        <f t="shared" si="667"/>
        <v>0</v>
      </c>
      <c r="I876" s="7">
        <f t="shared" ref="I876:I879" si="670">SUM(G876:H876)</f>
        <v>0</v>
      </c>
      <c r="J876" s="7">
        <f t="shared" ref="J876:J879" si="671">I876+F876</f>
        <v>166170</v>
      </c>
    </row>
    <row r="877" spans="1:10">
      <c r="A877" s="18"/>
      <c r="B877" s="9">
        <v>4500</v>
      </c>
      <c r="C877" s="173" t="s">
        <v>546</v>
      </c>
      <c r="D877" s="7">
        <v>166170</v>
      </c>
      <c r="E877" s="7"/>
      <c r="F877" s="178">
        <f t="shared" ref="F877" si="672">SUM(D877:E877)</f>
        <v>166170</v>
      </c>
      <c r="G877" s="178"/>
      <c r="H877" s="178"/>
      <c r="I877" s="7">
        <f t="shared" si="670"/>
        <v>0</v>
      </c>
      <c r="J877" s="7">
        <f t="shared" si="671"/>
        <v>166170</v>
      </c>
    </row>
    <row r="878" spans="1:10">
      <c r="A878" s="15" t="s">
        <v>87</v>
      </c>
      <c r="B878" s="16"/>
      <c r="C878" s="17" t="s">
        <v>88</v>
      </c>
      <c r="D878" s="7">
        <f>SUM(D879)</f>
        <v>114860</v>
      </c>
      <c r="E878" s="7">
        <f t="shared" ref="E878:H879" si="673">SUM(E879)</f>
        <v>0</v>
      </c>
      <c r="F878" s="7">
        <f t="shared" si="673"/>
        <v>114860</v>
      </c>
      <c r="G878" s="7">
        <f t="shared" si="673"/>
        <v>0</v>
      </c>
      <c r="H878" s="7">
        <f t="shared" si="673"/>
        <v>0</v>
      </c>
      <c r="I878" s="7">
        <f t="shared" si="670"/>
        <v>0</v>
      </c>
      <c r="J878" s="7">
        <f t="shared" si="671"/>
        <v>114860</v>
      </c>
    </row>
    <row r="879" spans="1:10">
      <c r="A879" s="18"/>
      <c r="B879" s="10">
        <v>55</v>
      </c>
      <c r="C879" s="8" t="s">
        <v>4</v>
      </c>
      <c r="D879" s="7">
        <f>SUM(D880)</f>
        <v>114860</v>
      </c>
      <c r="E879" s="7">
        <f t="shared" si="673"/>
        <v>0</v>
      </c>
      <c r="F879" s="7">
        <f t="shared" si="673"/>
        <v>114860</v>
      </c>
      <c r="G879" s="7">
        <f t="shared" si="673"/>
        <v>0</v>
      </c>
      <c r="H879" s="7">
        <f t="shared" si="673"/>
        <v>0</v>
      </c>
      <c r="I879" s="7">
        <f t="shared" si="670"/>
        <v>0</v>
      </c>
      <c r="J879" s="7">
        <f t="shared" si="671"/>
        <v>114860</v>
      </c>
    </row>
    <row r="880" spans="1:10">
      <c r="A880" s="18"/>
      <c r="B880" s="9">
        <v>5524</v>
      </c>
      <c r="C880" s="8" t="s">
        <v>31</v>
      </c>
      <c r="D880" s="7">
        <v>114860</v>
      </c>
      <c r="E880" s="7"/>
      <c r="F880" s="178">
        <f t="shared" ref="F880" si="674">SUM(D880:E880)</f>
        <v>114860</v>
      </c>
      <c r="G880" s="178"/>
      <c r="H880" s="178"/>
      <c r="I880" s="7">
        <f t="shared" ref="I880" si="675">SUM(G880:H880)</f>
        <v>0</v>
      </c>
      <c r="J880" s="7">
        <f t="shared" ref="J880" si="676">I880+F880</f>
        <v>114860</v>
      </c>
    </row>
    <row r="881" spans="1:10">
      <c r="A881" s="15" t="s">
        <v>111</v>
      </c>
      <c r="B881" s="16"/>
      <c r="C881" s="17" t="s">
        <v>112</v>
      </c>
      <c r="D881" s="7">
        <f>SUM(D882)</f>
        <v>11504</v>
      </c>
      <c r="E881" s="7">
        <f t="shared" ref="E881:H882" si="677">SUM(E882)</f>
        <v>0</v>
      </c>
      <c r="F881" s="7">
        <f t="shared" si="677"/>
        <v>11504</v>
      </c>
      <c r="G881" s="7">
        <f t="shared" si="677"/>
        <v>0</v>
      </c>
      <c r="H881" s="7">
        <f t="shared" si="677"/>
        <v>0</v>
      </c>
      <c r="I881" s="7">
        <f t="shared" ref="I881" si="678">SUM(G881:H881)</f>
        <v>0</v>
      </c>
      <c r="J881" s="7">
        <f t="shared" ref="J881" si="679">I881+F881</f>
        <v>11504</v>
      </c>
    </row>
    <row r="882" spans="1:10">
      <c r="A882" s="18"/>
      <c r="B882" s="10">
        <v>4</v>
      </c>
      <c r="C882" s="8" t="s">
        <v>509</v>
      </c>
      <c r="D882" s="7">
        <f>SUM(D883)</f>
        <v>11504</v>
      </c>
      <c r="E882" s="7">
        <f t="shared" si="677"/>
        <v>0</v>
      </c>
      <c r="F882" s="7">
        <f t="shared" si="677"/>
        <v>11504</v>
      </c>
      <c r="G882" s="7">
        <f t="shared" si="677"/>
        <v>0</v>
      </c>
      <c r="H882" s="7">
        <f t="shared" si="677"/>
        <v>0</v>
      </c>
      <c r="I882" s="7">
        <f t="shared" ref="I882:I884" si="680">SUM(G882:H882)</f>
        <v>0</v>
      </c>
      <c r="J882" s="7">
        <f t="shared" ref="J882:J884" si="681">I882+F882</f>
        <v>11504</v>
      </c>
    </row>
    <row r="883" spans="1:10">
      <c r="A883" s="18"/>
      <c r="B883" s="9">
        <v>4500</v>
      </c>
      <c r="C883" s="173" t="s">
        <v>546</v>
      </c>
      <c r="D883" s="7">
        <v>11504</v>
      </c>
      <c r="E883" s="7"/>
      <c r="F883" s="178">
        <f t="shared" ref="F883" si="682">SUM(D883:E883)</f>
        <v>11504</v>
      </c>
      <c r="G883" s="178"/>
      <c r="H883" s="178"/>
      <c r="I883" s="7">
        <f t="shared" si="680"/>
        <v>0</v>
      </c>
      <c r="J883" s="7">
        <f t="shared" si="681"/>
        <v>11504</v>
      </c>
    </row>
    <row r="884" spans="1:10">
      <c r="A884" s="15" t="s">
        <v>430</v>
      </c>
      <c r="B884" s="16"/>
      <c r="C884" s="17" t="s">
        <v>168</v>
      </c>
      <c r="D884" s="7">
        <f>SUM(D885)</f>
        <v>92033</v>
      </c>
      <c r="E884" s="7">
        <f t="shared" ref="E884:H885" si="683">SUM(E885)</f>
        <v>0</v>
      </c>
      <c r="F884" s="7">
        <f t="shared" si="683"/>
        <v>92033</v>
      </c>
      <c r="G884" s="7">
        <f t="shared" si="683"/>
        <v>0</v>
      </c>
      <c r="H884" s="7">
        <f t="shared" si="683"/>
        <v>0</v>
      </c>
      <c r="I884" s="7">
        <f t="shared" si="680"/>
        <v>0</v>
      </c>
      <c r="J884" s="7">
        <f t="shared" si="681"/>
        <v>92033</v>
      </c>
    </row>
    <row r="885" spans="1:10">
      <c r="A885" s="18"/>
      <c r="B885" s="10">
        <v>4</v>
      </c>
      <c r="C885" s="8" t="s">
        <v>509</v>
      </c>
      <c r="D885" s="7">
        <f>SUM(D886)</f>
        <v>92033</v>
      </c>
      <c r="E885" s="7">
        <f t="shared" si="683"/>
        <v>0</v>
      </c>
      <c r="F885" s="7">
        <f t="shared" si="683"/>
        <v>92033</v>
      </c>
      <c r="G885" s="7">
        <f t="shared" si="683"/>
        <v>0</v>
      </c>
      <c r="H885" s="7">
        <f t="shared" si="683"/>
        <v>0</v>
      </c>
      <c r="I885" s="7">
        <f t="shared" ref="I885:I888" si="684">SUM(G885:H885)</f>
        <v>0</v>
      </c>
      <c r="J885" s="7">
        <f t="shared" ref="J885:J888" si="685">I885+F885</f>
        <v>92033</v>
      </c>
    </row>
    <row r="886" spans="1:10">
      <c r="A886" s="18"/>
      <c r="B886" s="9">
        <v>4500</v>
      </c>
      <c r="C886" s="173" t="s">
        <v>546</v>
      </c>
      <c r="D886" s="7">
        <v>92033</v>
      </c>
      <c r="E886" s="7"/>
      <c r="F886" s="178">
        <f t="shared" ref="F886" si="686">SUM(D886:E886)</f>
        <v>92033</v>
      </c>
      <c r="G886" s="178"/>
      <c r="H886" s="178"/>
      <c r="I886" s="7">
        <f t="shared" si="684"/>
        <v>0</v>
      </c>
      <c r="J886" s="7">
        <f t="shared" si="685"/>
        <v>92033</v>
      </c>
    </row>
    <row r="887" spans="1:10">
      <c r="A887" s="15" t="s">
        <v>431</v>
      </c>
      <c r="B887" s="16"/>
      <c r="C887" s="17" t="s">
        <v>432</v>
      </c>
      <c r="D887" s="7">
        <f>SUM(D888)</f>
        <v>22500</v>
      </c>
      <c r="E887" s="7">
        <f t="shared" ref="E887:H888" si="687">SUM(E888)</f>
        <v>0</v>
      </c>
      <c r="F887" s="7">
        <f t="shared" si="687"/>
        <v>22500</v>
      </c>
      <c r="G887" s="7">
        <f t="shared" si="687"/>
        <v>0</v>
      </c>
      <c r="H887" s="7">
        <f t="shared" si="687"/>
        <v>0</v>
      </c>
      <c r="I887" s="7">
        <f t="shared" si="684"/>
        <v>0</v>
      </c>
      <c r="J887" s="7">
        <f t="shared" si="685"/>
        <v>22500</v>
      </c>
    </row>
    <row r="888" spans="1:10">
      <c r="A888" s="18"/>
      <c r="B888" s="10">
        <v>4</v>
      </c>
      <c r="C888" s="8" t="s">
        <v>509</v>
      </c>
      <c r="D888" s="7">
        <f>SUM(D889)</f>
        <v>22500</v>
      </c>
      <c r="E888" s="7">
        <f t="shared" si="687"/>
        <v>0</v>
      </c>
      <c r="F888" s="7">
        <f t="shared" si="687"/>
        <v>22500</v>
      </c>
      <c r="G888" s="7">
        <f t="shared" si="687"/>
        <v>0</v>
      </c>
      <c r="H888" s="7">
        <f t="shared" si="687"/>
        <v>0</v>
      </c>
      <c r="I888" s="7">
        <f t="shared" si="684"/>
        <v>0</v>
      </c>
      <c r="J888" s="7">
        <f t="shared" si="685"/>
        <v>22500</v>
      </c>
    </row>
    <row r="889" spans="1:10">
      <c r="A889" s="18"/>
      <c r="B889" s="9">
        <v>4500</v>
      </c>
      <c r="C889" s="173" t="s">
        <v>546</v>
      </c>
      <c r="D889" s="7">
        <v>22500</v>
      </c>
      <c r="E889" s="7"/>
      <c r="F889" s="178">
        <f t="shared" ref="F889" si="688">SUM(D889:E889)</f>
        <v>22500</v>
      </c>
      <c r="G889" s="178"/>
      <c r="H889" s="178"/>
      <c r="I889" s="7">
        <f t="shared" ref="I889" si="689">SUM(G889:H889)</f>
        <v>0</v>
      </c>
      <c r="J889" s="7">
        <f t="shared" ref="J889" si="690">I889+F889</f>
        <v>22500</v>
      </c>
    </row>
    <row r="890" spans="1:10">
      <c r="A890" s="15" t="s">
        <v>169</v>
      </c>
      <c r="B890" s="16"/>
      <c r="C890" s="17" t="s">
        <v>170</v>
      </c>
      <c r="D890" s="7">
        <f>SUM(D891)</f>
        <v>9203</v>
      </c>
      <c r="E890" s="7">
        <f t="shared" ref="E890:H891" si="691">SUM(E891)</f>
        <v>0</v>
      </c>
      <c r="F890" s="7">
        <f t="shared" si="691"/>
        <v>9203</v>
      </c>
      <c r="G890" s="7">
        <f t="shared" si="691"/>
        <v>0</v>
      </c>
      <c r="H890" s="7">
        <f t="shared" si="691"/>
        <v>0</v>
      </c>
      <c r="I890" s="7">
        <f t="shared" ref="I890:I892" si="692">SUM(G890:H890)</f>
        <v>0</v>
      </c>
      <c r="J890" s="7">
        <f t="shared" ref="J890:J892" si="693">I890+F890</f>
        <v>9203</v>
      </c>
    </row>
    <row r="891" spans="1:10">
      <c r="A891" s="18"/>
      <c r="B891" s="10">
        <v>4</v>
      </c>
      <c r="C891" s="8" t="s">
        <v>509</v>
      </c>
      <c r="D891" s="7">
        <f>SUM(D892)</f>
        <v>9203</v>
      </c>
      <c r="E891" s="7">
        <f t="shared" si="691"/>
        <v>0</v>
      </c>
      <c r="F891" s="7">
        <f t="shared" si="691"/>
        <v>9203</v>
      </c>
      <c r="G891" s="7">
        <f t="shared" si="691"/>
        <v>0</v>
      </c>
      <c r="H891" s="7">
        <f t="shared" si="691"/>
        <v>0</v>
      </c>
      <c r="I891" s="7">
        <f t="shared" si="692"/>
        <v>0</v>
      </c>
      <c r="J891" s="7">
        <f t="shared" si="693"/>
        <v>9203</v>
      </c>
    </row>
    <row r="892" spans="1:10">
      <c r="A892" s="18"/>
      <c r="B892" s="9">
        <v>4500</v>
      </c>
      <c r="C892" s="173" t="s">
        <v>546</v>
      </c>
      <c r="D892" s="7">
        <v>9203</v>
      </c>
      <c r="E892" s="7"/>
      <c r="F892" s="178">
        <f t="shared" ref="F892" si="694">SUM(D892:E892)</f>
        <v>9203</v>
      </c>
      <c r="G892" s="178"/>
      <c r="H892" s="178"/>
      <c r="I892" s="7">
        <f t="shared" si="692"/>
        <v>0</v>
      </c>
      <c r="J892" s="7">
        <f t="shared" si="693"/>
        <v>9203</v>
      </c>
    </row>
    <row r="893" spans="1:10">
      <c r="A893" s="14" t="s">
        <v>67</v>
      </c>
      <c r="B893" s="14"/>
      <c r="C893" s="12" t="s">
        <v>68</v>
      </c>
      <c r="D893" s="29">
        <f>SUM(D894,D897,D900,D903,D906,D909,D912,D916)</f>
        <v>2136347</v>
      </c>
      <c r="E893" s="29">
        <f t="shared" ref="E893:H893" si="695">SUM(E894,E897,E900,E903,E906,E909,E912,E916)</f>
        <v>33591</v>
      </c>
      <c r="F893" s="29">
        <f t="shared" si="695"/>
        <v>2169938</v>
      </c>
      <c r="G893" s="29">
        <f t="shared" si="695"/>
        <v>0</v>
      </c>
      <c r="H893" s="29">
        <f t="shared" si="695"/>
        <v>0</v>
      </c>
      <c r="I893" s="29">
        <f t="shared" ref="I893:I895" si="696">SUM(G893:H893)</f>
        <v>0</v>
      </c>
      <c r="J893" s="29">
        <f t="shared" ref="J893:J895" si="697">I893+F893</f>
        <v>2169938</v>
      </c>
    </row>
    <row r="894" spans="1:10">
      <c r="A894" s="15" t="s">
        <v>69</v>
      </c>
      <c r="B894" s="16"/>
      <c r="C894" s="17" t="s">
        <v>70</v>
      </c>
      <c r="D894" s="7">
        <f>SUM(D895)</f>
        <v>791716</v>
      </c>
      <c r="E894" s="7">
        <f t="shared" ref="E894:H901" si="698">SUM(E895)</f>
        <v>0</v>
      </c>
      <c r="F894" s="7">
        <f t="shared" si="698"/>
        <v>791716</v>
      </c>
      <c r="G894" s="7">
        <f t="shared" si="698"/>
        <v>0</v>
      </c>
      <c r="H894" s="7">
        <f t="shared" si="698"/>
        <v>0</v>
      </c>
      <c r="I894" s="7">
        <f t="shared" si="696"/>
        <v>0</v>
      </c>
      <c r="J894" s="7">
        <f t="shared" si="697"/>
        <v>791716</v>
      </c>
    </row>
    <row r="895" spans="1:10">
      <c r="A895" s="18"/>
      <c r="B895" s="10">
        <v>55</v>
      </c>
      <c r="C895" s="8" t="s">
        <v>4</v>
      </c>
      <c r="D895" s="7">
        <f>SUM(D896)</f>
        <v>791716</v>
      </c>
      <c r="E895" s="7">
        <f t="shared" si="698"/>
        <v>0</v>
      </c>
      <c r="F895" s="7">
        <f t="shared" si="698"/>
        <v>791716</v>
      </c>
      <c r="G895" s="7">
        <f t="shared" si="698"/>
        <v>0</v>
      </c>
      <c r="H895" s="7">
        <f t="shared" si="698"/>
        <v>0</v>
      </c>
      <c r="I895" s="7">
        <f t="shared" si="696"/>
        <v>0</v>
      </c>
      <c r="J895" s="7">
        <f t="shared" si="697"/>
        <v>791716</v>
      </c>
    </row>
    <row r="896" spans="1:10">
      <c r="A896" s="18"/>
      <c r="B896" s="9">
        <v>5524</v>
      </c>
      <c r="C896" s="8" t="s">
        <v>31</v>
      </c>
      <c r="D896" s="7">
        <v>791716</v>
      </c>
      <c r="E896" s="7"/>
      <c r="F896" s="178">
        <f t="shared" ref="F896" si="699">SUM(D896:E896)</f>
        <v>791716</v>
      </c>
      <c r="G896" s="178"/>
      <c r="H896" s="178"/>
      <c r="I896" s="7">
        <f t="shared" ref="I896:I898" si="700">SUM(G896:H896)</f>
        <v>0</v>
      </c>
      <c r="J896" s="7">
        <f t="shared" ref="J896:J898" si="701">I896+F896</f>
        <v>791716</v>
      </c>
    </row>
    <row r="897" spans="1:10" s="261" customFormat="1" ht="26.25">
      <c r="A897" s="15" t="s">
        <v>565</v>
      </c>
      <c r="B897" s="16"/>
      <c r="C897" s="26" t="s">
        <v>566</v>
      </c>
      <c r="D897" s="7">
        <f>SUM(D898)</f>
        <v>420312</v>
      </c>
      <c r="E897" s="7">
        <f t="shared" si="698"/>
        <v>0</v>
      </c>
      <c r="F897" s="7">
        <f t="shared" si="698"/>
        <v>420312</v>
      </c>
      <c r="G897" s="7">
        <f t="shared" si="698"/>
        <v>0</v>
      </c>
      <c r="H897" s="7">
        <f t="shared" si="698"/>
        <v>0</v>
      </c>
      <c r="I897" s="7">
        <f t="shared" si="700"/>
        <v>0</v>
      </c>
      <c r="J897" s="7">
        <f t="shared" si="701"/>
        <v>420312</v>
      </c>
    </row>
    <row r="898" spans="1:10" s="261" customFormat="1">
      <c r="A898" s="18"/>
      <c r="B898" s="10">
        <v>55</v>
      </c>
      <c r="C898" s="8" t="s">
        <v>4</v>
      </c>
      <c r="D898" s="7">
        <f>SUM(D899)</f>
        <v>420312</v>
      </c>
      <c r="E898" s="7">
        <f t="shared" si="698"/>
        <v>0</v>
      </c>
      <c r="F898" s="7">
        <f t="shared" si="698"/>
        <v>420312</v>
      </c>
      <c r="G898" s="7">
        <f t="shared" si="698"/>
        <v>0</v>
      </c>
      <c r="H898" s="7">
        <f t="shared" si="698"/>
        <v>0</v>
      </c>
      <c r="I898" s="7">
        <f t="shared" si="700"/>
        <v>0</v>
      </c>
      <c r="J898" s="7">
        <f t="shared" si="701"/>
        <v>420312</v>
      </c>
    </row>
    <row r="899" spans="1:10" s="261" customFormat="1">
      <c r="A899" s="18"/>
      <c r="B899" s="9">
        <v>5524</v>
      </c>
      <c r="C899" s="8" t="s">
        <v>31</v>
      </c>
      <c r="D899" s="7">
        <v>420312</v>
      </c>
      <c r="E899" s="7"/>
      <c r="F899" s="178">
        <f t="shared" ref="F899" si="702">SUM(D899:E899)</f>
        <v>420312</v>
      </c>
      <c r="G899" s="178"/>
      <c r="H899" s="178"/>
      <c r="I899" s="7">
        <f t="shared" ref="I899:I901" si="703">SUM(G899:H899)</f>
        <v>0</v>
      </c>
      <c r="J899" s="7">
        <f t="shared" ref="J899:J901" si="704">I899+F899</f>
        <v>420312</v>
      </c>
    </row>
    <row r="900" spans="1:10" s="261" customFormat="1">
      <c r="A900" s="15" t="s">
        <v>91</v>
      </c>
      <c r="B900" s="16"/>
      <c r="C900" s="26" t="s">
        <v>567</v>
      </c>
      <c r="D900" s="7">
        <f>SUM(D901)</f>
        <v>395400</v>
      </c>
      <c r="E900" s="7">
        <f t="shared" si="698"/>
        <v>0</v>
      </c>
      <c r="F900" s="7">
        <f t="shared" si="698"/>
        <v>395400</v>
      </c>
      <c r="G900" s="7">
        <f t="shared" si="698"/>
        <v>0</v>
      </c>
      <c r="H900" s="7">
        <f t="shared" si="698"/>
        <v>0</v>
      </c>
      <c r="I900" s="7">
        <f t="shared" si="703"/>
        <v>0</v>
      </c>
      <c r="J900" s="7">
        <f t="shared" si="704"/>
        <v>395400</v>
      </c>
    </row>
    <row r="901" spans="1:10" s="261" customFormat="1">
      <c r="A901" s="18"/>
      <c r="B901" s="10">
        <v>55</v>
      </c>
      <c r="C901" s="8" t="s">
        <v>4</v>
      </c>
      <c r="D901" s="7">
        <f>SUM(D902)</f>
        <v>395400</v>
      </c>
      <c r="E901" s="7">
        <f t="shared" si="698"/>
        <v>0</v>
      </c>
      <c r="F901" s="7">
        <f t="shared" si="698"/>
        <v>395400</v>
      </c>
      <c r="G901" s="7">
        <f t="shared" si="698"/>
        <v>0</v>
      </c>
      <c r="H901" s="7">
        <f t="shared" si="698"/>
        <v>0</v>
      </c>
      <c r="I901" s="7">
        <f t="shared" si="703"/>
        <v>0</v>
      </c>
      <c r="J901" s="7">
        <f t="shared" si="704"/>
        <v>395400</v>
      </c>
    </row>
    <row r="902" spans="1:10" s="261" customFormat="1">
      <c r="A902" s="18"/>
      <c r="B902" s="9">
        <v>5524</v>
      </c>
      <c r="C902" s="8" t="s">
        <v>31</v>
      </c>
      <c r="D902" s="7">
        <v>395400</v>
      </c>
      <c r="E902" s="7"/>
      <c r="F902" s="178">
        <f t="shared" ref="F902" si="705">SUM(D902:E902)</f>
        <v>395400</v>
      </c>
      <c r="G902" s="178"/>
      <c r="H902" s="178"/>
      <c r="I902" s="7">
        <f t="shared" ref="I902" si="706">SUM(G902:H902)</f>
        <v>0</v>
      </c>
      <c r="J902" s="7">
        <f t="shared" ref="J902" si="707">I902+F902</f>
        <v>395400</v>
      </c>
    </row>
    <row r="903" spans="1:10" ht="26.25">
      <c r="A903" s="15" t="s">
        <v>71</v>
      </c>
      <c r="B903" s="16"/>
      <c r="C903" s="26" t="s">
        <v>557</v>
      </c>
      <c r="D903" s="7">
        <f>SUM(D904)</f>
        <v>462840</v>
      </c>
      <c r="E903" s="7">
        <f t="shared" ref="E903:H903" si="708">SUM(E904)</f>
        <v>0</v>
      </c>
      <c r="F903" s="7">
        <f t="shared" si="708"/>
        <v>462840</v>
      </c>
      <c r="G903" s="7">
        <f t="shared" si="708"/>
        <v>0</v>
      </c>
      <c r="H903" s="7">
        <f t="shared" si="708"/>
        <v>0</v>
      </c>
      <c r="I903" s="7">
        <f t="shared" ref="I903:I905" si="709">SUM(G903:H903)</f>
        <v>0</v>
      </c>
      <c r="J903" s="7">
        <f t="shared" ref="J903:J905" si="710">I903+F903</f>
        <v>462840</v>
      </c>
    </row>
    <row r="904" spans="1:10">
      <c r="A904" s="18"/>
      <c r="B904" s="10">
        <v>55</v>
      </c>
      <c r="C904" s="8" t="s">
        <v>4</v>
      </c>
      <c r="D904" s="7">
        <f>SUM(D905)</f>
        <v>462840</v>
      </c>
      <c r="E904" s="7">
        <f t="shared" ref="E904:H904" si="711">SUM(E905)</f>
        <v>0</v>
      </c>
      <c r="F904" s="7">
        <f t="shared" si="711"/>
        <v>462840</v>
      </c>
      <c r="G904" s="7">
        <f t="shared" si="711"/>
        <v>0</v>
      </c>
      <c r="H904" s="7">
        <f t="shared" si="711"/>
        <v>0</v>
      </c>
      <c r="I904" s="7">
        <f t="shared" si="709"/>
        <v>0</v>
      </c>
      <c r="J904" s="7">
        <f t="shared" si="710"/>
        <v>462840</v>
      </c>
    </row>
    <row r="905" spans="1:10">
      <c r="A905" s="18"/>
      <c r="B905" s="9">
        <v>5524</v>
      </c>
      <c r="C905" s="8" t="s">
        <v>31</v>
      </c>
      <c r="D905" s="7">
        <v>462840</v>
      </c>
      <c r="E905" s="7"/>
      <c r="F905" s="178">
        <f t="shared" ref="F905" si="712">SUM(D905:E905)</f>
        <v>462840</v>
      </c>
      <c r="G905" s="178"/>
      <c r="H905" s="178"/>
      <c r="I905" s="7">
        <f t="shared" si="709"/>
        <v>0</v>
      </c>
      <c r="J905" s="7">
        <f t="shared" si="710"/>
        <v>462840</v>
      </c>
    </row>
    <row r="906" spans="1:10" s="261" customFormat="1" ht="39">
      <c r="A906" s="15" t="s">
        <v>92</v>
      </c>
      <c r="B906" s="16"/>
      <c r="C906" s="26" t="s">
        <v>568</v>
      </c>
      <c r="D906" s="7">
        <f>SUM(D907)</f>
        <v>19200</v>
      </c>
      <c r="E906" s="7">
        <f t="shared" ref="E906:H907" si="713">SUM(E907)</f>
        <v>0</v>
      </c>
      <c r="F906" s="7">
        <f t="shared" si="713"/>
        <v>19200</v>
      </c>
      <c r="G906" s="7">
        <f t="shared" si="713"/>
        <v>0</v>
      </c>
      <c r="H906" s="7">
        <f t="shared" si="713"/>
        <v>0</v>
      </c>
      <c r="I906" s="7">
        <f t="shared" ref="I906:I908" si="714">SUM(G906:H906)</f>
        <v>0</v>
      </c>
      <c r="J906" s="7">
        <f t="shared" ref="J906:J908" si="715">I906+F906</f>
        <v>19200</v>
      </c>
    </row>
    <row r="907" spans="1:10" s="261" customFormat="1">
      <c r="A907" s="18"/>
      <c r="B907" s="10">
        <v>55</v>
      </c>
      <c r="C907" s="8" t="s">
        <v>4</v>
      </c>
      <c r="D907" s="7">
        <f>SUM(D908)</f>
        <v>19200</v>
      </c>
      <c r="E907" s="7">
        <f t="shared" si="713"/>
        <v>0</v>
      </c>
      <c r="F907" s="7">
        <f t="shared" si="713"/>
        <v>19200</v>
      </c>
      <c r="G907" s="7">
        <f t="shared" si="713"/>
        <v>0</v>
      </c>
      <c r="H907" s="7">
        <f t="shared" si="713"/>
        <v>0</v>
      </c>
      <c r="I907" s="7">
        <f t="shared" si="714"/>
        <v>0</v>
      </c>
      <c r="J907" s="7">
        <f t="shared" si="715"/>
        <v>19200</v>
      </c>
    </row>
    <row r="908" spans="1:10" s="261" customFormat="1">
      <c r="A908" s="18"/>
      <c r="B908" s="9">
        <v>5524</v>
      </c>
      <c r="C908" s="8" t="s">
        <v>31</v>
      </c>
      <c r="D908" s="7">
        <v>19200</v>
      </c>
      <c r="E908" s="7"/>
      <c r="F908" s="178">
        <f t="shared" ref="F908" si="716">SUM(D908:E908)</f>
        <v>19200</v>
      </c>
      <c r="G908" s="178"/>
      <c r="H908" s="178"/>
      <c r="I908" s="7">
        <f t="shared" si="714"/>
        <v>0</v>
      </c>
      <c r="J908" s="7">
        <f t="shared" si="715"/>
        <v>19200</v>
      </c>
    </row>
    <row r="909" spans="1:10">
      <c r="A909" s="15" t="s">
        <v>171</v>
      </c>
      <c r="B909" s="16"/>
      <c r="C909" s="17" t="s">
        <v>172</v>
      </c>
      <c r="D909" s="7">
        <f>SUM(D910)</f>
        <v>23219</v>
      </c>
      <c r="E909" s="7">
        <f t="shared" ref="E909:H909" si="717">SUM(E910)</f>
        <v>0</v>
      </c>
      <c r="F909" s="7">
        <f t="shared" si="717"/>
        <v>23219</v>
      </c>
      <c r="G909" s="7">
        <f t="shared" si="717"/>
        <v>0</v>
      </c>
      <c r="H909" s="7">
        <f t="shared" si="717"/>
        <v>0</v>
      </c>
      <c r="I909" s="7">
        <f t="shared" ref="I909" si="718">SUM(G909:H909)</f>
        <v>0</v>
      </c>
      <c r="J909" s="7">
        <f t="shared" ref="J909" si="719">I909+F909</f>
        <v>23219</v>
      </c>
    </row>
    <row r="910" spans="1:10">
      <c r="A910" s="18"/>
      <c r="B910" s="10">
        <v>4</v>
      </c>
      <c r="C910" s="8" t="s">
        <v>509</v>
      </c>
      <c r="D910" s="7">
        <f>SUM(D911:D911)</f>
        <v>23219</v>
      </c>
      <c r="E910" s="7">
        <f>SUM(E911:E911)</f>
        <v>0</v>
      </c>
      <c r="F910" s="7">
        <f>SUM(F911:F911)</f>
        <v>23219</v>
      </c>
      <c r="G910" s="7">
        <f>SUM(G911:G911)</f>
        <v>0</v>
      </c>
      <c r="H910" s="7">
        <f>SUM(H911:H911)</f>
        <v>0</v>
      </c>
      <c r="I910" s="7">
        <f t="shared" ref="I910:I918" si="720">SUM(G910:H910)</f>
        <v>0</v>
      </c>
      <c r="J910" s="7">
        <f t="shared" ref="J910:J918" si="721">I910+F910</f>
        <v>23219</v>
      </c>
    </row>
    <row r="911" spans="1:10">
      <c r="A911" s="18"/>
      <c r="B911" s="9">
        <v>4500</v>
      </c>
      <c r="C911" s="173" t="s">
        <v>546</v>
      </c>
      <c r="D911" s="7">
        <v>23219</v>
      </c>
      <c r="E911" s="7"/>
      <c r="F911" s="178">
        <f t="shared" ref="F911:F915" si="722">SUM(D911:E911)</f>
        <v>23219</v>
      </c>
      <c r="G911" s="178"/>
      <c r="H911" s="178"/>
      <c r="I911" s="7">
        <f t="shared" si="720"/>
        <v>0</v>
      </c>
      <c r="J911" s="7">
        <f t="shared" si="721"/>
        <v>23219</v>
      </c>
    </row>
    <row r="912" spans="1:10">
      <c r="A912" s="15" t="s">
        <v>72</v>
      </c>
      <c r="B912" s="16"/>
      <c r="C912" s="168" t="s">
        <v>73</v>
      </c>
      <c r="D912" s="7">
        <f>SUM(D913)</f>
        <v>0</v>
      </c>
      <c r="E912" s="7">
        <f t="shared" ref="E912:H912" si="723">SUM(E913)</f>
        <v>33591</v>
      </c>
      <c r="F912" s="7">
        <f t="shared" si="723"/>
        <v>33591</v>
      </c>
      <c r="G912" s="7">
        <f t="shared" si="723"/>
        <v>0</v>
      </c>
      <c r="H912" s="7">
        <f t="shared" si="723"/>
        <v>0</v>
      </c>
      <c r="I912" s="7">
        <f t="shared" si="720"/>
        <v>0</v>
      </c>
      <c r="J912" s="7">
        <f t="shared" si="721"/>
        <v>33591</v>
      </c>
    </row>
    <row r="913" spans="1:10">
      <c r="A913" s="180"/>
      <c r="B913" s="10">
        <v>50</v>
      </c>
      <c r="C913" s="8" t="s">
        <v>3</v>
      </c>
      <c r="D913" s="7">
        <f>SUM(D914:D915)</f>
        <v>0</v>
      </c>
      <c r="E913" s="7">
        <f t="shared" ref="E913:H913" si="724">SUM(E914:E915)</f>
        <v>33591</v>
      </c>
      <c r="F913" s="7">
        <f t="shared" si="724"/>
        <v>33591</v>
      </c>
      <c r="G913" s="7">
        <f t="shared" si="724"/>
        <v>0</v>
      </c>
      <c r="H913" s="7">
        <f t="shared" si="724"/>
        <v>0</v>
      </c>
      <c r="I913" s="7">
        <f t="shared" si="720"/>
        <v>0</v>
      </c>
      <c r="J913" s="7">
        <f t="shared" si="721"/>
        <v>33591</v>
      </c>
    </row>
    <row r="914" spans="1:10">
      <c r="A914" s="180"/>
      <c r="B914" s="9">
        <v>5002</v>
      </c>
      <c r="C914" s="8" t="s">
        <v>13</v>
      </c>
      <c r="D914" s="7"/>
      <c r="E914" s="7">
        <v>25068</v>
      </c>
      <c r="F914" s="178">
        <f t="shared" si="722"/>
        <v>25068</v>
      </c>
      <c r="G914" s="178"/>
      <c r="H914" s="178"/>
      <c r="I914" s="7">
        <f t="shared" si="720"/>
        <v>0</v>
      </c>
      <c r="J914" s="7">
        <f t="shared" si="721"/>
        <v>25068</v>
      </c>
    </row>
    <row r="915" spans="1:10">
      <c r="A915" s="180"/>
      <c r="B915" s="9">
        <v>506</v>
      </c>
      <c r="C915" s="8" t="s">
        <v>17</v>
      </c>
      <c r="D915" s="7"/>
      <c r="E915" s="7">
        <v>8523</v>
      </c>
      <c r="F915" s="178">
        <f t="shared" si="722"/>
        <v>8523</v>
      </c>
      <c r="G915" s="178"/>
      <c r="H915" s="178"/>
      <c r="I915" s="7">
        <f t="shared" si="720"/>
        <v>0</v>
      </c>
      <c r="J915" s="7">
        <f t="shared" si="721"/>
        <v>8523</v>
      </c>
    </row>
    <row r="916" spans="1:10" s="261" customFormat="1">
      <c r="A916" s="15" t="s">
        <v>205</v>
      </c>
      <c r="B916" s="16"/>
      <c r="C916" s="26" t="s">
        <v>569</v>
      </c>
      <c r="D916" s="7">
        <f>SUM(D917)</f>
        <v>23660</v>
      </c>
      <c r="E916" s="7">
        <f t="shared" ref="E916:H917" si="725">SUM(E917)</f>
        <v>0</v>
      </c>
      <c r="F916" s="7">
        <f t="shared" si="725"/>
        <v>23660</v>
      </c>
      <c r="G916" s="7">
        <f t="shared" si="725"/>
        <v>0</v>
      </c>
      <c r="H916" s="7">
        <f t="shared" si="725"/>
        <v>0</v>
      </c>
      <c r="I916" s="7">
        <f t="shared" si="720"/>
        <v>0</v>
      </c>
      <c r="J916" s="7">
        <f t="shared" si="721"/>
        <v>23660</v>
      </c>
    </row>
    <row r="917" spans="1:10" s="261" customFormat="1">
      <c r="A917" s="18"/>
      <c r="B917" s="10">
        <v>55</v>
      </c>
      <c r="C917" s="8" t="s">
        <v>4</v>
      </c>
      <c r="D917" s="7">
        <f>SUM(D918)</f>
        <v>23660</v>
      </c>
      <c r="E917" s="7">
        <f t="shared" si="725"/>
        <v>0</v>
      </c>
      <c r="F917" s="7">
        <f t="shared" si="725"/>
        <v>23660</v>
      </c>
      <c r="G917" s="7">
        <f t="shared" si="725"/>
        <v>0</v>
      </c>
      <c r="H917" s="7">
        <f t="shared" si="725"/>
        <v>0</v>
      </c>
      <c r="I917" s="7">
        <f t="shared" si="720"/>
        <v>0</v>
      </c>
      <c r="J917" s="7">
        <f t="shared" si="721"/>
        <v>23660</v>
      </c>
    </row>
    <row r="918" spans="1:10" s="261" customFormat="1">
      <c r="A918" s="18"/>
      <c r="B918" s="9">
        <v>5524</v>
      </c>
      <c r="C918" s="8" t="s">
        <v>31</v>
      </c>
      <c r="D918" s="7">
        <v>23660</v>
      </c>
      <c r="E918" s="7"/>
      <c r="F918" s="178">
        <f t="shared" ref="F918" si="726">SUM(D918:E918)</f>
        <v>23660</v>
      </c>
      <c r="G918" s="178"/>
      <c r="H918" s="178"/>
      <c r="I918" s="7">
        <f t="shared" si="720"/>
        <v>0</v>
      </c>
      <c r="J918" s="7">
        <f t="shared" si="721"/>
        <v>23660</v>
      </c>
    </row>
    <row r="919" spans="1:10">
      <c r="A919" s="13">
        <v>10</v>
      </c>
      <c r="B919" s="14"/>
      <c r="C919" s="12" t="s">
        <v>160</v>
      </c>
      <c r="D919" s="29">
        <f>SUM(D920)</f>
        <v>47800</v>
      </c>
      <c r="E919" s="29">
        <f t="shared" ref="E919:H921" si="727">SUM(E920)</f>
        <v>0</v>
      </c>
      <c r="F919" s="29">
        <f t="shared" si="727"/>
        <v>47800</v>
      </c>
      <c r="G919" s="29">
        <f t="shared" si="727"/>
        <v>0</v>
      </c>
      <c r="H919" s="29">
        <f t="shared" si="727"/>
        <v>0</v>
      </c>
      <c r="I919" s="29">
        <f t="shared" ref="I919" si="728">SUM(G919:H919)</f>
        <v>0</v>
      </c>
      <c r="J919" s="29">
        <f t="shared" ref="J919" si="729">I919+F919</f>
        <v>47800</v>
      </c>
    </row>
    <row r="920" spans="1:10">
      <c r="A920" s="15" t="s">
        <v>177</v>
      </c>
      <c r="B920" s="16"/>
      <c r="C920" s="17" t="s">
        <v>425</v>
      </c>
      <c r="D920" s="7">
        <f>SUM(D921)</f>
        <v>47800</v>
      </c>
      <c r="E920" s="7">
        <f t="shared" si="727"/>
        <v>0</v>
      </c>
      <c r="F920" s="7">
        <f t="shared" si="727"/>
        <v>47800</v>
      </c>
      <c r="G920" s="7">
        <f t="shared" si="727"/>
        <v>0</v>
      </c>
      <c r="H920" s="7">
        <f t="shared" si="727"/>
        <v>0</v>
      </c>
      <c r="I920" s="7">
        <f t="shared" ref="I920:I922" si="730">SUM(G920:H920)</f>
        <v>0</v>
      </c>
      <c r="J920" s="7">
        <f t="shared" ref="J920:J922" si="731">I920+F920</f>
        <v>47800</v>
      </c>
    </row>
    <row r="921" spans="1:10">
      <c r="A921" s="18"/>
      <c r="B921" s="10">
        <v>4</v>
      </c>
      <c r="C921" s="8" t="s">
        <v>509</v>
      </c>
      <c r="D921" s="7">
        <f>SUM(D922)</f>
        <v>47800</v>
      </c>
      <c r="E921" s="7">
        <f t="shared" si="727"/>
        <v>0</v>
      </c>
      <c r="F921" s="7">
        <f t="shared" si="727"/>
        <v>47800</v>
      </c>
      <c r="G921" s="7">
        <f t="shared" si="727"/>
        <v>0</v>
      </c>
      <c r="H921" s="7">
        <f t="shared" si="727"/>
        <v>0</v>
      </c>
      <c r="I921" s="7">
        <f t="shared" si="730"/>
        <v>0</v>
      </c>
      <c r="J921" s="7">
        <f t="shared" si="731"/>
        <v>47800</v>
      </c>
    </row>
    <row r="922" spans="1:10">
      <c r="A922" s="18"/>
      <c r="B922" s="9">
        <v>4500</v>
      </c>
      <c r="C922" s="173" t="s">
        <v>546</v>
      </c>
      <c r="D922" s="7">
        <v>47800</v>
      </c>
      <c r="E922" s="7"/>
      <c r="F922" s="178">
        <f t="shared" ref="F922" si="732">SUM(D922:E922)</f>
        <v>47800</v>
      </c>
      <c r="G922" s="178"/>
      <c r="H922" s="178"/>
      <c r="I922" s="7">
        <f t="shared" si="730"/>
        <v>0</v>
      </c>
      <c r="J922" s="7">
        <f t="shared" si="731"/>
        <v>47800</v>
      </c>
    </row>
    <row r="923" spans="1:10">
      <c r="A923" s="308" t="s">
        <v>433</v>
      </c>
      <c r="B923" s="309"/>
      <c r="C923" s="309"/>
      <c r="D923" s="29">
        <f>SUM(D924,D943)</f>
        <v>7557262</v>
      </c>
      <c r="E923" s="29">
        <f t="shared" ref="E923:H923" si="733">SUM(E924,E943)</f>
        <v>1990008</v>
      </c>
      <c r="F923" s="29">
        <f t="shared" si="733"/>
        <v>9547270</v>
      </c>
      <c r="G923" s="29">
        <f t="shared" si="733"/>
        <v>898450</v>
      </c>
      <c r="H923" s="29">
        <f t="shared" si="733"/>
        <v>0</v>
      </c>
      <c r="I923" s="29">
        <f t="shared" ref="I923:I926" si="734">SUM(G923:H923)</f>
        <v>898450</v>
      </c>
      <c r="J923" s="29">
        <f t="shared" ref="J923:J926" si="735">I923+F923</f>
        <v>10445720</v>
      </c>
    </row>
    <row r="924" spans="1:10">
      <c r="A924" s="14" t="s">
        <v>7</v>
      </c>
      <c r="B924" s="14"/>
      <c r="C924" s="12" t="s">
        <v>8</v>
      </c>
      <c r="D924" s="29">
        <f>SUM(D925)</f>
        <v>814536</v>
      </c>
      <c r="E924" s="29">
        <f t="shared" ref="E924:H924" si="736">SUM(E925)</f>
        <v>7582</v>
      </c>
      <c r="F924" s="29">
        <f t="shared" si="736"/>
        <v>822118</v>
      </c>
      <c r="G924" s="29">
        <f t="shared" si="736"/>
        <v>0</v>
      </c>
      <c r="H924" s="29">
        <f t="shared" si="736"/>
        <v>0</v>
      </c>
      <c r="I924" s="29">
        <f t="shared" si="734"/>
        <v>0</v>
      </c>
      <c r="J924" s="29">
        <f t="shared" si="735"/>
        <v>822118</v>
      </c>
    </row>
    <row r="925" spans="1:10">
      <c r="A925" s="15" t="s">
        <v>44</v>
      </c>
      <c r="B925" s="16"/>
      <c r="C925" s="17" t="s">
        <v>45</v>
      </c>
      <c r="D925" s="7">
        <f>SUM(D926,D932,D941)</f>
        <v>814536</v>
      </c>
      <c r="E925" s="7">
        <f>SUM(E926,E932,E941)</f>
        <v>7582</v>
      </c>
      <c r="F925" s="7">
        <f>SUM(F926,F932,F941)</f>
        <v>822118</v>
      </c>
      <c r="G925" s="7">
        <f>SUM(G926,G932,G941)</f>
        <v>0</v>
      </c>
      <c r="H925" s="7">
        <f>SUM(H926,H932,H941)</f>
        <v>0</v>
      </c>
      <c r="I925" s="7">
        <f t="shared" si="734"/>
        <v>0</v>
      </c>
      <c r="J925" s="7">
        <f t="shared" si="735"/>
        <v>822118</v>
      </c>
    </row>
    <row r="926" spans="1:10">
      <c r="A926" s="18"/>
      <c r="B926" s="10">
        <v>50</v>
      </c>
      <c r="C926" s="8" t="s">
        <v>3</v>
      </c>
      <c r="D926" s="7">
        <f>SUM(D927:D931)</f>
        <v>764536</v>
      </c>
      <c r="E926" s="7">
        <f t="shared" ref="E926:H926" si="737">SUM(E927:E931)</f>
        <v>7582</v>
      </c>
      <c r="F926" s="7">
        <f t="shared" si="737"/>
        <v>772118</v>
      </c>
      <c r="G926" s="7">
        <f t="shared" si="737"/>
        <v>0</v>
      </c>
      <c r="H926" s="7">
        <f t="shared" si="737"/>
        <v>0</v>
      </c>
      <c r="I926" s="7">
        <f t="shared" si="734"/>
        <v>0</v>
      </c>
      <c r="J926" s="7">
        <f t="shared" si="735"/>
        <v>772118</v>
      </c>
    </row>
    <row r="927" spans="1:10">
      <c r="A927" s="18"/>
      <c r="B927" s="9">
        <v>5001</v>
      </c>
      <c r="C927" s="8" t="s">
        <v>12</v>
      </c>
      <c r="D927" s="7">
        <v>536280</v>
      </c>
      <c r="E927" s="7">
        <v>5658</v>
      </c>
      <c r="F927" s="178">
        <f t="shared" ref="F927:F942" si="738">SUM(D927:E927)</f>
        <v>541938</v>
      </c>
      <c r="G927" s="178"/>
      <c r="H927" s="178"/>
      <c r="I927" s="7">
        <f t="shared" ref="I927:I942" si="739">SUM(G927:H927)</f>
        <v>0</v>
      </c>
      <c r="J927" s="7">
        <f t="shared" ref="J927:J942" si="740">I927+F927</f>
        <v>541938</v>
      </c>
    </row>
    <row r="928" spans="1:10">
      <c r="A928" s="18"/>
      <c r="B928" s="9">
        <v>5002</v>
      </c>
      <c r="C928" s="8" t="s">
        <v>13</v>
      </c>
      <c r="D928" s="7">
        <v>33900</v>
      </c>
      <c r="E928" s="7"/>
      <c r="F928" s="178">
        <f t="shared" si="738"/>
        <v>33900</v>
      </c>
      <c r="G928" s="178"/>
      <c r="H928" s="178"/>
      <c r="I928" s="7">
        <f t="shared" si="739"/>
        <v>0</v>
      </c>
      <c r="J928" s="7">
        <f t="shared" si="740"/>
        <v>33900</v>
      </c>
    </row>
    <row r="929" spans="1:10">
      <c r="A929" s="18"/>
      <c r="B929" s="9">
        <v>5005</v>
      </c>
      <c r="C929" s="8" t="s">
        <v>14</v>
      </c>
      <c r="D929" s="7">
        <v>600</v>
      </c>
      <c r="E929" s="7"/>
      <c r="F929" s="178">
        <f t="shared" si="738"/>
        <v>600</v>
      </c>
      <c r="G929" s="178"/>
      <c r="H929" s="178"/>
      <c r="I929" s="7">
        <f t="shared" si="739"/>
        <v>0</v>
      </c>
      <c r="J929" s="7">
        <f t="shared" si="740"/>
        <v>600</v>
      </c>
    </row>
    <row r="930" spans="1:10" s="261" customFormat="1">
      <c r="A930" s="18"/>
      <c r="B930" s="9">
        <v>505</v>
      </c>
      <c r="C930" s="8" t="s">
        <v>16</v>
      </c>
      <c r="D930" s="7">
        <v>500</v>
      </c>
      <c r="E930" s="7"/>
      <c r="F930" s="178">
        <f t="shared" ref="F930" si="741">SUM(D930:E930)</f>
        <v>500</v>
      </c>
      <c r="G930" s="178"/>
      <c r="H930" s="178"/>
      <c r="I930" s="7">
        <f t="shared" ref="I930" si="742">SUM(G930:H930)</f>
        <v>0</v>
      </c>
      <c r="J930" s="7">
        <f t="shared" ref="J930" si="743">I930+F930</f>
        <v>500</v>
      </c>
    </row>
    <row r="931" spans="1:10">
      <c r="A931" s="18"/>
      <c r="B931" s="9">
        <v>506</v>
      </c>
      <c r="C931" s="8" t="s">
        <v>17</v>
      </c>
      <c r="D931" s="7">
        <v>193256</v>
      </c>
      <c r="E931" s="7">
        <v>1924</v>
      </c>
      <c r="F931" s="178">
        <f t="shared" si="738"/>
        <v>195180</v>
      </c>
      <c r="G931" s="178"/>
      <c r="H931" s="178"/>
      <c r="I931" s="7">
        <f t="shared" si="739"/>
        <v>0</v>
      </c>
      <c r="J931" s="7">
        <f t="shared" si="740"/>
        <v>195180</v>
      </c>
    </row>
    <row r="932" spans="1:10">
      <c r="A932" s="18"/>
      <c r="B932" s="10">
        <v>55</v>
      </c>
      <c r="C932" s="8" t="s">
        <v>4</v>
      </c>
      <c r="D932" s="7">
        <f>SUM(D933:D940)</f>
        <v>49500</v>
      </c>
      <c r="E932" s="7">
        <f t="shared" ref="E932:H932" si="744">SUM(E933:E940)</f>
        <v>0</v>
      </c>
      <c r="F932" s="7">
        <f t="shared" si="744"/>
        <v>49500</v>
      </c>
      <c r="G932" s="7">
        <f t="shared" si="744"/>
        <v>0</v>
      </c>
      <c r="H932" s="7">
        <f t="shared" si="744"/>
        <v>0</v>
      </c>
      <c r="I932" s="7">
        <f t="shared" si="739"/>
        <v>0</v>
      </c>
      <c r="J932" s="7">
        <f t="shared" si="740"/>
        <v>49500</v>
      </c>
    </row>
    <row r="933" spans="1:10">
      <c r="A933" s="18"/>
      <c r="B933" s="9">
        <v>5500</v>
      </c>
      <c r="C933" s="8" t="s">
        <v>18</v>
      </c>
      <c r="D933" s="7">
        <v>19700</v>
      </c>
      <c r="E933" s="7"/>
      <c r="F933" s="178">
        <f t="shared" si="738"/>
        <v>19700</v>
      </c>
      <c r="G933" s="178"/>
      <c r="H933" s="178"/>
      <c r="I933" s="7">
        <f t="shared" si="739"/>
        <v>0</v>
      </c>
      <c r="J933" s="7">
        <f t="shared" si="740"/>
        <v>19700</v>
      </c>
    </row>
    <row r="934" spans="1:10">
      <c r="A934" s="18"/>
      <c r="B934" s="9">
        <v>5503</v>
      </c>
      <c r="C934" s="8" t="s">
        <v>20</v>
      </c>
      <c r="D934" s="7">
        <v>1500</v>
      </c>
      <c r="E934" s="7"/>
      <c r="F934" s="178">
        <f t="shared" si="738"/>
        <v>1500</v>
      </c>
      <c r="G934" s="178"/>
      <c r="H934" s="178"/>
      <c r="I934" s="7">
        <f t="shared" si="739"/>
        <v>0</v>
      </c>
      <c r="J934" s="7">
        <f t="shared" si="740"/>
        <v>1500</v>
      </c>
    </row>
    <row r="935" spans="1:10">
      <c r="A935" s="18"/>
      <c r="B935" s="9">
        <v>5504</v>
      </c>
      <c r="C935" s="8" t="s">
        <v>21</v>
      </c>
      <c r="D935" s="7">
        <v>11000</v>
      </c>
      <c r="E935" s="7"/>
      <c r="F935" s="178">
        <f t="shared" si="738"/>
        <v>11000</v>
      </c>
      <c r="G935" s="178"/>
      <c r="H935" s="178"/>
      <c r="I935" s="7">
        <f t="shared" si="739"/>
        <v>0</v>
      </c>
      <c r="J935" s="7">
        <f t="shared" si="740"/>
        <v>11000</v>
      </c>
    </row>
    <row r="936" spans="1:10">
      <c r="A936" s="18"/>
      <c r="B936" s="9">
        <v>5513</v>
      </c>
      <c r="C936" s="8" t="s">
        <v>24</v>
      </c>
      <c r="D936" s="7">
        <v>10500</v>
      </c>
      <c r="E936" s="7"/>
      <c r="F936" s="178">
        <f t="shared" si="738"/>
        <v>10500</v>
      </c>
      <c r="G936" s="178"/>
      <c r="H936" s="178"/>
      <c r="I936" s="7">
        <f t="shared" si="739"/>
        <v>0</v>
      </c>
      <c r="J936" s="7">
        <f t="shared" si="740"/>
        <v>10500</v>
      </c>
    </row>
    <row r="937" spans="1:10">
      <c r="A937" s="18"/>
      <c r="B937" s="9">
        <v>5514</v>
      </c>
      <c r="C937" s="8" t="s">
        <v>25</v>
      </c>
      <c r="D937" s="7">
        <v>2000</v>
      </c>
      <c r="E937" s="7"/>
      <c r="F937" s="178">
        <f t="shared" si="738"/>
        <v>2000</v>
      </c>
      <c r="G937" s="178"/>
      <c r="H937" s="178"/>
      <c r="I937" s="7">
        <f t="shared" si="739"/>
        <v>0</v>
      </c>
      <c r="J937" s="7">
        <f t="shared" si="740"/>
        <v>2000</v>
      </c>
    </row>
    <row r="938" spans="1:10">
      <c r="A938" s="18"/>
      <c r="B938" s="9">
        <v>5515</v>
      </c>
      <c r="C938" s="8" t="s">
        <v>26</v>
      </c>
      <c r="D938" s="7">
        <v>2000</v>
      </c>
      <c r="E938" s="7"/>
      <c r="F938" s="178">
        <f t="shared" si="738"/>
        <v>2000</v>
      </c>
      <c r="G938" s="178"/>
      <c r="H938" s="178"/>
      <c r="I938" s="7">
        <f t="shared" si="739"/>
        <v>0</v>
      </c>
      <c r="J938" s="7">
        <f t="shared" si="740"/>
        <v>2000</v>
      </c>
    </row>
    <row r="939" spans="1:10">
      <c r="A939" s="18"/>
      <c r="B939" s="9">
        <v>5522</v>
      </c>
      <c r="C939" s="8" t="s">
        <v>29</v>
      </c>
      <c r="D939" s="7">
        <v>2000</v>
      </c>
      <c r="E939" s="7"/>
      <c r="F939" s="178">
        <f t="shared" si="738"/>
        <v>2000</v>
      </c>
      <c r="G939" s="178"/>
      <c r="H939" s="178"/>
      <c r="I939" s="7">
        <f t="shared" si="739"/>
        <v>0</v>
      </c>
      <c r="J939" s="7">
        <f t="shared" si="740"/>
        <v>2000</v>
      </c>
    </row>
    <row r="940" spans="1:10">
      <c r="A940" s="18"/>
      <c r="B940" s="9">
        <v>5540</v>
      </c>
      <c r="C940" s="8" t="s">
        <v>35</v>
      </c>
      <c r="D940" s="7">
        <v>800</v>
      </c>
      <c r="E940" s="7"/>
      <c r="F940" s="178">
        <f t="shared" si="738"/>
        <v>800</v>
      </c>
      <c r="G940" s="178"/>
      <c r="H940" s="178"/>
      <c r="I940" s="7">
        <f t="shared" si="739"/>
        <v>0</v>
      </c>
      <c r="J940" s="7">
        <f t="shared" si="740"/>
        <v>800</v>
      </c>
    </row>
    <row r="941" spans="1:10">
      <c r="A941" s="18"/>
      <c r="B941" s="10">
        <v>6</v>
      </c>
      <c r="C941" s="8" t="s">
        <v>5</v>
      </c>
      <c r="D941" s="7">
        <f>SUM(D942)</f>
        <v>500</v>
      </c>
      <c r="E941" s="7">
        <f t="shared" ref="E941:H941" si="745">SUM(E942)</f>
        <v>0</v>
      </c>
      <c r="F941" s="7">
        <f t="shared" si="745"/>
        <v>500</v>
      </c>
      <c r="G941" s="7">
        <f t="shared" si="745"/>
        <v>0</v>
      </c>
      <c r="H941" s="7">
        <f t="shared" si="745"/>
        <v>0</v>
      </c>
      <c r="I941" s="7">
        <f t="shared" si="739"/>
        <v>0</v>
      </c>
      <c r="J941" s="7">
        <f t="shared" si="740"/>
        <v>500</v>
      </c>
    </row>
    <row r="942" spans="1:10">
      <c r="A942" s="18"/>
      <c r="B942" s="9">
        <v>601</v>
      </c>
      <c r="C942" s="8" t="s">
        <v>36</v>
      </c>
      <c r="D942" s="7">
        <v>500</v>
      </c>
      <c r="E942" s="7"/>
      <c r="F942" s="178">
        <f t="shared" si="738"/>
        <v>500</v>
      </c>
      <c r="G942" s="178"/>
      <c r="H942" s="178"/>
      <c r="I942" s="7">
        <f t="shared" si="739"/>
        <v>0</v>
      </c>
      <c r="J942" s="7">
        <f t="shared" si="740"/>
        <v>500</v>
      </c>
    </row>
    <row r="943" spans="1:10">
      <c r="A943" s="13">
        <v>10</v>
      </c>
      <c r="B943" s="13"/>
      <c r="C943" s="12" t="s">
        <v>160</v>
      </c>
      <c r="D943" s="29">
        <f>SUM(D944,D947,D954,D969,D986,D1002,D1010,D1013,D1031,D1037,D1049,D1054,D1063)</f>
        <v>6742726</v>
      </c>
      <c r="E943" s="29">
        <f>SUM(E944,E947,E954,E969,E986,E1002,E1010,E1013,E1031,E1037,E1049,E1054,E1063)</f>
        <v>1982426</v>
      </c>
      <c r="F943" s="29">
        <f>SUM(F944,F947,F954,F969,F986,F1002,F1010,F1013,F1031,F1037,F1049,F1054,F1063)</f>
        <v>8725152</v>
      </c>
      <c r="G943" s="29">
        <f>SUM(G944,G947,G954,G969,G986,G1002,G1010,G1013,G1031,G1037,G1049,G1054,G1063)</f>
        <v>898450</v>
      </c>
      <c r="H943" s="29">
        <f>SUM(H944,H947,H954,H969,H986,H1002,H1010,H1013,H1031,H1037,H1049,H1054,H1063)</f>
        <v>0</v>
      </c>
      <c r="I943" s="29">
        <f t="shared" ref="I943:I944" si="746">SUM(G943:H943)</f>
        <v>898450</v>
      </c>
      <c r="J943" s="29">
        <f t="shared" ref="J943:J944" si="747">I943+F943</f>
        <v>9623602</v>
      </c>
    </row>
    <row r="944" spans="1:10" ht="26.25">
      <c r="A944" s="15" t="s">
        <v>183</v>
      </c>
      <c r="B944" s="16"/>
      <c r="C944" s="26" t="s">
        <v>184</v>
      </c>
      <c r="D944" s="7">
        <f>SUM(D945)</f>
        <v>377100</v>
      </c>
      <c r="E944" s="7">
        <f t="shared" ref="E944:H945" si="748">SUM(E945)</f>
        <v>0</v>
      </c>
      <c r="F944" s="7">
        <f t="shared" si="748"/>
        <v>377100</v>
      </c>
      <c r="G944" s="7">
        <f t="shared" si="748"/>
        <v>0</v>
      </c>
      <c r="H944" s="7">
        <f t="shared" si="748"/>
        <v>0</v>
      </c>
      <c r="I944" s="7">
        <f t="shared" si="746"/>
        <v>0</v>
      </c>
      <c r="J944" s="7">
        <f t="shared" si="747"/>
        <v>377100</v>
      </c>
    </row>
    <row r="945" spans="1:10">
      <c r="A945" s="18"/>
      <c r="B945" s="10">
        <v>55</v>
      </c>
      <c r="C945" s="8" t="s">
        <v>4</v>
      </c>
      <c r="D945" s="7">
        <f>SUM(D946)</f>
        <v>377100</v>
      </c>
      <c r="E945" s="7">
        <f t="shared" si="748"/>
        <v>0</v>
      </c>
      <c r="F945" s="7">
        <f t="shared" si="748"/>
        <v>377100</v>
      </c>
      <c r="G945" s="7">
        <f t="shared" si="748"/>
        <v>0</v>
      </c>
      <c r="H945" s="7">
        <f t="shared" si="748"/>
        <v>0</v>
      </c>
      <c r="I945" s="7">
        <f t="shared" ref="I945:I947" si="749">SUM(G945:H945)</f>
        <v>0</v>
      </c>
      <c r="J945" s="7">
        <f t="shared" ref="J945:J947" si="750">I945+F945</f>
        <v>377100</v>
      </c>
    </row>
    <row r="946" spans="1:10">
      <c r="A946" s="18"/>
      <c r="B946" s="9">
        <v>5526</v>
      </c>
      <c r="C946" s="11" t="s">
        <v>181</v>
      </c>
      <c r="D946" s="7">
        <v>377100</v>
      </c>
      <c r="E946" s="7"/>
      <c r="F946" s="178">
        <f t="shared" ref="F946" si="751">SUM(D946:E946)</f>
        <v>377100</v>
      </c>
      <c r="G946" s="178"/>
      <c r="H946" s="178"/>
      <c r="I946" s="7">
        <f t="shared" si="749"/>
        <v>0</v>
      </c>
      <c r="J946" s="7">
        <f t="shared" si="750"/>
        <v>377100</v>
      </c>
    </row>
    <row r="947" spans="1:10" ht="26.25">
      <c r="A947" s="15" t="s">
        <v>173</v>
      </c>
      <c r="B947" s="16"/>
      <c r="C947" s="26" t="s">
        <v>174</v>
      </c>
      <c r="D947" s="7">
        <f>SUM(D948,D950)</f>
        <v>2139511</v>
      </c>
      <c r="E947" s="7">
        <f t="shared" ref="E947:H947" si="752">SUM(E948,E950)</f>
        <v>325738</v>
      </c>
      <c r="F947" s="7">
        <f t="shared" si="752"/>
        <v>2465249</v>
      </c>
      <c r="G947" s="7">
        <f t="shared" si="752"/>
        <v>0</v>
      </c>
      <c r="H947" s="7">
        <f t="shared" si="752"/>
        <v>0</v>
      </c>
      <c r="I947" s="7">
        <f t="shared" si="749"/>
        <v>0</v>
      </c>
      <c r="J947" s="7">
        <f t="shared" si="750"/>
        <v>2465249</v>
      </c>
    </row>
    <row r="948" spans="1:10">
      <c r="A948" s="18"/>
      <c r="B948" s="10">
        <v>55</v>
      </c>
      <c r="C948" s="8" t="s">
        <v>4</v>
      </c>
      <c r="D948" s="7">
        <f>SUM(D949)</f>
        <v>490816</v>
      </c>
      <c r="E948" s="7">
        <f t="shared" ref="E948:H948" si="753">SUM(E949)</f>
        <v>222138</v>
      </c>
      <c r="F948" s="7">
        <f t="shared" si="753"/>
        <v>712954</v>
      </c>
      <c r="G948" s="7">
        <f t="shared" si="753"/>
        <v>0</v>
      </c>
      <c r="H948" s="7">
        <f t="shared" si="753"/>
        <v>0</v>
      </c>
      <c r="I948" s="7">
        <f t="shared" ref="I948:I960" si="754">SUM(G948:H948)</f>
        <v>0</v>
      </c>
      <c r="J948" s="7">
        <f t="shared" ref="J948:J960" si="755">I948+F948</f>
        <v>712954</v>
      </c>
    </row>
    <row r="949" spans="1:10">
      <c r="A949" s="18"/>
      <c r="B949" s="9">
        <v>5526</v>
      </c>
      <c r="C949" s="11" t="s">
        <v>181</v>
      </c>
      <c r="D949" s="7">
        <v>490816</v>
      </c>
      <c r="E949" s="7">
        <v>222138</v>
      </c>
      <c r="F949" s="178">
        <f t="shared" ref="F949:F960" si="756">SUM(D949:E949)</f>
        <v>712954</v>
      </c>
      <c r="G949" s="178"/>
      <c r="H949" s="178"/>
      <c r="I949" s="7">
        <f t="shared" si="754"/>
        <v>0</v>
      </c>
      <c r="J949" s="7">
        <f t="shared" si="755"/>
        <v>712954</v>
      </c>
    </row>
    <row r="950" spans="1:10">
      <c r="A950" s="18"/>
      <c r="B950" s="10">
        <v>4</v>
      </c>
      <c r="C950" s="8" t="s">
        <v>509</v>
      </c>
      <c r="D950" s="7">
        <f>SUM(D951:D953)</f>
        <v>1648695</v>
      </c>
      <c r="E950" s="7">
        <f t="shared" ref="E950:H950" si="757">SUM(E951:E953)</f>
        <v>103600</v>
      </c>
      <c r="F950" s="7">
        <f t="shared" si="757"/>
        <v>1752295</v>
      </c>
      <c r="G950" s="7">
        <f t="shared" si="757"/>
        <v>0</v>
      </c>
      <c r="H950" s="7">
        <f t="shared" si="757"/>
        <v>0</v>
      </c>
      <c r="I950" s="7">
        <f t="shared" si="754"/>
        <v>0</v>
      </c>
      <c r="J950" s="7">
        <f t="shared" si="755"/>
        <v>1752295</v>
      </c>
    </row>
    <row r="951" spans="1:10">
      <c r="A951" s="18"/>
      <c r="B951" s="9">
        <v>4133</v>
      </c>
      <c r="C951" s="8" t="s">
        <v>40</v>
      </c>
      <c r="D951" s="7">
        <v>1139100</v>
      </c>
      <c r="E951" s="7"/>
      <c r="F951" s="178">
        <f t="shared" si="756"/>
        <v>1139100</v>
      </c>
      <c r="G951" s="178"/>
      <c r="H951" s="178"/>
      <c r="I951" s="7">
        <f t="shared" si="754"/>
        <v>0</v>
      </c>
      <c r="J951" s="7">
        <f t="shared" si="755"/>
        <v>1139100</v>
      </c>
    </row>
    <row r="952" spans="1:10">
      <c r="A952" s="18"/>
      <c r="B952" s="9">
        <v>4137</v>
      </c>
      <c r="C952" s="8" t="s">
        <v>182</v>
      </c>
      <c r="D952" s="7">
        <v>441400</v>
      </c>
      <c r="E952" s="7">
        <v>103600</v>
      </c>
      <c r="F952" s="178">
        <f t="shared" si="756"/>
        <v>545000</v>
      </c>
      <c r="G952" s="178"/>
      <c r="H952" s="178"/>
      <c r="I952" s="7">
        <f t="shared" si="754"/>
        <v>0</v>
      </c>
      <c r="J952" s="7">
        <f t="shared" si="755"/>
        <v>545000</v>
      </c>
    </row>
    <row r="953" spans="1:10">
      <c r="A953" s="18"/>
      <c r="B953" s="9">
        <v>4500</v>
      </c>
      <c r="C953" s="173" t="s">
        <v>546</v>
      </c>
      <c r="D953" s="7">
        <v>68195</v>
      </c>
      <c r="E953" s="7"/>
      <c r="F953" s="178">
        <f t="shared" si="756"/>
        <v>68195</v>
      </c>
      <c r="G953" s="178"/>
      <c r="H953" s="178"/>
      <c r="I953" s="7">
        <f t="shared" si="754"/>
        <v>0</v>
      </c>
      <c r="J953" s="7">
        <f t="shared" si="755"/>
        <v>68195</v>
      </c>
    </row>
    <row r="954" spans="1:10">
      <c r="A954" s="15" t="s">
        <v>161</v>
      </c>
      <c r="B954" s="16"/>
      <c r="C954" s="17" t="s">
        <v>436</v>
      </c>
      <c r="D954" s="7">
        <f>SUM(D955,D959)</f>
        <v>482289</v>
      </c>
      <c r="E954" s="7">
        <f t="shared" ref="E954:H954" si="758">SUM(E955,E959)</f>
        <v>0</v>
      </c>
      <c r="F954" s="7">
        <f t="shared" si="758"/>
        <v>482289</v>
      </c>
      <c r="G954" s="7">
        <f t="shared" si="758"/>
        <v>3800</v>
      </c>
      <c r="H954" s="7">
        <f t="shared" si="758"/>
        <v>0</v>
      </c>
      <c r="I954" s="7">
        <f t="shared" si="754"/>
        <v>3800</v>
      </c>
      <c r="J954" s="7">
        <f t="shared" si="755"/>
        <v>486089</v>
      </c>
    </row>
    <row r="955" spans="1:10">
      <c r="A955" s="18"/>
      <c r="B955" s="10">
        <v>50</v>
      </c>
      <c r="C955" s="8" t="s">
        <v>3</v>
      </c>
      <c r="D955" s="7">
        <f>SUM(D956:D958)</f>
        <v>447359</v>
      </c>
      <c r="E955" s="7">
        <f t="shared" ref="E955:H955" si="759">SUM(E956:E958)</f>
        <v>0</v>
      </c>
      <c r="F955" s="7">
        <f t="shared" si="759"/>
        <v>447359</v>
      </c>
      <c r="G955" s="7">
        <f t="shared" si="759"/>
        <v>2000</v>
      </c>
      <c r="H955" s="7">
        <f t="shared" si="759"/>
        <v>0</v>
      </c>
      <c r="I955" s="7">
        <f t="shared" si="754"/>
        <v>2000</v>
      </c>
      <c r="J955" s="7">
        <f t="shared" si="755"/>
        <v>449359</v>
      </c>
    </row>
    <row r="956" spans="1:10">
      <c r="A956" s="18"/>
      <c r="B956" s="9">
        <v>5002</v>
      </c>
      <c r="C956" s="8" t="s">
        <v>13</v>
      </c>
      <c r="D956" s="7">
        <v>333840</v>
      </c>
      <c r="E956" s="7"/>
      <c r="F956" s="178">
        <f t="shared" si="756"/>
        <v>333840</v>
      </c>
      <c r="G956" s="178">
        <v>1493</v>
      </c>
      <c r="H956" s="178"/>
      <c r="I956" s="7">
        <f t="shared" si="754"/>
        <v>1493</v>
      </c>
      <c r="J956" s="7">
        <f t="shared" si="755"/>
        <v>335333</v>
      </c>
    </row>
    <row r="957" spans="1:10">
      <c r="A957" s="18"/>
      <c r="B957" s="9">
        <v>5005</v>
      </c>
      <c r="C957" s="8" t="s">
        <v>14</v>
      </c>
      <c r="D957" s="7">
        <v>510</v>
      </c>
      <c r="E957" s="7"/>
      <c r="F957" s="178">
        <f t="shared" si="756"/>
        <v>510</v>
      </c>
      <c r="G957" s="178"/>
      <c r="H957" s="178"/>
      <c r="I957" s="7">
        <f t="shared" si="754"/>
        <v>0</v>
      </c>
      <c r="J957" s="7">
        <f t="shared" si="755"/>
        <v>510</v>
      </c>
    </row>
    <row r="958" spans="1:10">
      <c r="A958" s="18"/>
      <c r="B958" s="9">
        <v>506</v>
      </c>
      <c r="C958" s="8" t="s">
        <v>17</v>
      </c>
      <c r="D958" s="7">
        <v>113009</v>
      </c>
      <c r="E958" s="7"/>
      <c r="F958" s="178">
        <f t="shared" si="756"/>
        <v>113009</v>
      </c>
      <c r="G958" s="178">
        <v>507</v>
      </c>
      <c r="H958" s="178"/>
      <c r="I958" s="7">
        <f t="shared" si="754"/>
        <v>507</v>
      </c>
      <c r="J958" s="7">
        <f t="shared" si="755"/>
        <v>113516</v>
      </c>
    </row>
    <row r="959" spans="1:10">
      <c r="A959" s="18"/>
      <c r="B959" s="10">
        <v>55</v>
      </c>
      <c r="C959" s="8" t="s">
        <v>4</v>
      </c>
      <c r="D959" s="7">
        <f>SUM(D960:D968)</f>
        <v>34930</v>
      </c>
      <c r="E959" s="7">
        <f t="shared" ref="E959:H959" si="760">SUM(E960:E968)</f>
        <v>0</v>
      </c>
      <c r="F959" s="7">
        <f t="shared" si="760"/>
        <v>34930</v>
      </c>
      <c r="G959" s="7">
        <f t="shared" si="760"/>
        <v>1800</v>
      </c>
      <c r="H959" s="7">
        <f t="shared" si="760"/>
        <v>0</v>
      </c>
      <c r="I959" s="7">
        <f t="shared" si="754"/>
        <v>1800</v>
      </c>
      <c r="J959" s="7">
        <f t="shared" si="755"/>
        <v>36730</v>
      </c>
    </row>
    <row r="960" spans="1:10">
      <c r="A960" s="18"/>
      <c r="B960" s="9">
        <v>5500</v>
      </c>
      <c r="C960" s="8" t="s">
        <v>18</v>
      </c>
      <c r="D960" s="7">
        <v>3400</v>
      </c>
      <c r="E960" s="7"/>
      <c r="F960" s="178">
        <f t="shared" si="756"/>
        <v>3400</v>
      </c>
      <c r="G960" s="178">
        <v>600</v>
      </c>
      <c r="H960" s="178"/>
      <c r="I960" s="7">
        <f t="shared" si="754"/>
        <v>600</v>
      </c>
      <c r="J960" s="7">
        <f t="shared" si="755"/>
        <v>4000</v>
      </c>
    </row>
    <row r="961" spans="1:10">
      <c r="A961" s="18"/>
      <c r="B961" s="9">
        <v>5504</v>
      </c>
      <c r="C961" s="8" t="s">
        <v>21</v>
      </c>
      <c r="D961" s="7">
        <v>4400</v>
      </c>
      <c r="E961" s="7"/>
      <c r="F961" s="178">
        <f t="shared" ref="F961:F974" si="761">SUM(D961:E961)</f>
        <v>4400</v>
      </c>
      <c r="G961" s="178"/>
      <c r="H961" s="178"/>
      <c r="I961" s="7">
        <f t="shared" ref="I961:I974" si="762">SUM(G961:H961)</f>
        <v>0</v>
      </c>
      <c r="J961" s="7">
        <f t="shared" ref="J961:J974" si="763">I961+F961</f>
        <v>4400</v>
      </c>
    </row>
    <row r="962" spans="1:10">
      <c r="A962" s="18"/>
      <c r="B962" s="9">
        <v>5511</v>
      </c>
      <c r="C962" s="8" t="s">
        <v>22</v>
      </c>
      <c r="D962" s="7">
        <v>7100</v>
      </c>
      <c r="E962" s="7"/>
      <c r="F962" s="178">
        <f t="shared" si="761"/>
        <v>7100</v>
      </c>
      <c r="G962" s="178">
        <v>200</v>
      </c>
      <c r="H962" s="178"/>
      <c r="I962" s="7">
        <f t="shared" si="762"/>
        <v>200</v>
      </c>
      <c r="J962" s="7">
        <f t="shared" si="763"/>
        <v>7300</v>
      </c>
    </row>
    <row r="963" spans="1:10">
      <c r="A963" s="18"/>
      <c r="B963" s="9">
        <v>5513</v>
      </c>
      <c r="C963" s="8" t="s">
        <v>24</v>
      </c>
      <c r="D963" s="7">
        <v>14630</v>
      </c>
      <c r="E963" s="7"/>
      <c r="F963" s="178">
        <f t="shared" si="761"/>
        <v>14630</v>
      </c>
      <c r="G963" s="178"/>
      <c r="H963" s="178"/>
      <c r="I963" s="7">
        <f t="shared" si="762"/>
        <v>0</v>
      </c>
      <c r="J963" s="7">
        <f t="shared" si="763"/>
        <v>14630</v>
      </c>
    </row>
    <row r="964" spans="1:10">
      <c r="A964" s="18"/>
      <c r="B964" s="9">
        <v>5514</v>
      </c>
      <c r="C964" s="8" t="s">
        <v>25</v>
      </c>
      <c r="D964" s="7">
        <v>60</v>
      </c>
      <c r="E964" s="7"/>
      <c r="F964" s="178">
        <f t="shared" si="761"/>
        <v>60</v>
      </c>
      <c r="G964" s="178"/>
      <c r="H964" s="178"/>
      <c r="I964" s="7">
        <f t="shared" si="762"/>
        <v>0</v>
      </c>
      <c r="J964" s="7">
        <f t="shared" si="763"/>
        <v>60</v>
      </c>
    </row>
    <row r="965" spans="1:10">
      <c r="A965" s="18"/>
      <c r="B965" s="9">
        <v>5515</v>
      </c>
      <c r="C965" s="8" t="s">
        <v>26</v>
      </c>
      <c r="D965" s="7">
        <v>200</v>
      </c>
      <c r="E965" s="7"/>
      <c r="F965" s="178">
        <f t="shared" si="761"/>
        <v>200</v>
      </c>
      <c r="G965" s="178">
        <v>800</v>
      </c>
      <c r="H965" s="178"/>
      <c r="I965" s="7">
        <f t="shared" si="762"/>
        <v>800</v>
      </c>
      <c r="J965" s="7">
        <f t="shared" si="763"/>
        <v>1000</v>
      </c>
    </row>
    <row r="966" spans="1:10">
      <c r="A966" s="18"/>
      <c r="B966" s="9">
        <v>5522</v>
      </c>
      <c r="C966" s="8" t="s">
        <v>29</v>
      </c>
      <c r="D966" s="7">
        <v>1100</v>
      </c>
      <c r="E966" s="7"/>
      <c r="F966" s="178">
        <f t="shared" si="761"/>
        <v>1100</v>
      </c>
      <c r="G966" s="178">
        <v>200</v>
      </c>
      <c r="H966" s="178"/>
      <c r="I966" s="7">
        <f t="shared" si="762"/>
        <v>200</v>
      </c>
      <c r="J966" s="7">
        <f t="shared" si="763"/>
        <v>1300</v>
      </c>
    </row>
    <row r="967" spans="1:10">
      <c r="A967" s="18"/>
      <c r="B967" s="9">
        <v>5532</v>
      </c>
      <c r="C967" s="8" t="s">
        <v>33</v>
      </c>
      <c r="D967" s="7">
        <v>1500</v>
      </c>
      <c r="E967" s="7"/>
      <c r="F967" s="178">
        <f t="shared" si="761"/>
        <v>1500</v>
      </c>
      <c r="G967" s="178"/>
      <c r="H967" s="178"/>
      <c r="I967" s="7">
        <f t="shared" si="762"/>
        <v>0</v>
      </c>
      <c r="J967" s="7">
        <f t="shared" si="763"/>
        <v>1500</v>
      </c>
    </row>
    <row r="968" spans="1:10">
      <c r="A968" s="18"/>
      <c r="B968" s="9">
        <v>5540</v>
      </c>
      <c r="C968" s="8" t="s">
        <v>35</v>
      </c>
      <c r="D968" s="7">
        <v>2540</v>
      </c>
      <c r="E968" s="7"/>
      <c r="F968" s="178">
        <f t="shared" si="761"/>
        <v>2540</v>
      </c>
      <c r="G968" s="178"/>
      <c r="H968" s="178"/>
      <c r="I968" s="7">
        <f t="shared" si="762"/>
        <v>0</v>
      </c>
      <c r="J968" s="7">
        <f t="shared" si="763"/>
        <v>2540</v>
      </c>
    </row>
    <row r="969" spans="1:10">
      <c r="A969" s="15" t="s">
        <v>161</v>
      </c>
      <c r="B969" s="16"/>
      <c r="C969" s="17" t="s">
        <v>435</v>
      </c>
      <c r="D969" s="7">
        <f>SUM(D970,D973)</f>
        <v>1083546</v>
      </c>
      <c r="E969" s="7">
        <f t="shared" ref="E969:H969" si="764">SUM(E970,E973)</f>
        <v>0</v>
      </c>
      <c r="F969" s="7">
        <f t="shared" si="764"/>
        <v>1083546</v>
      </c>
      <c r="G969" s="7">
        <f t="shared" si="764"/>
        <v>815800</v>
      </c>
      <c r="H969" s="7">
        <f t="shared" si="764"/>
        <v>0</v>
      </c>
      <c r="I969" s="7">
        <f t="shared" si="762"/>
        <v>815800</v>
      </c>
      <c r="J969" s="7">
        <f t="shared" si="763"/>
        <v>1899346</v>
      </c>
    </row>
    <row r="970" spans="1:10">
      <c r="A970" s="18"/>
      <c r="B970" s="10">
        <v>50</v>
      </c>
      <c r="C970" s="8" t="s">
        <v>3</v>
      </c>
      <c r="D970" s="7">
        <f>SUM(D971:D972)</f>
        <v>825546</v>
      </c>
      <c r="E970" s="7">
        <f t="shared" ref="E970:H970" si="765">SUM(E971:E972)</f>
        <v>0</v>
      </c>
      <c r="F970" s="7">
        <f t="shared" si="765"/>
        <v>825546</v>
      </c>
      <c r="G970" s="7">
        <f t="shared" si="765"/>
        <v>252000</v>
      </c>
      <c r="H970" s="7">
        <f t="shared" si="765"/>
        <v>0</v>
      </c>
      <c r="I970" s="7">
        <f t="shared" si="762"/>
        <v>252000</v>
      </c>
      <c r="J970" s="7">
        <f t="shared" si="763"/>
        <v>1077546</v>
      </c>
    </row>
    <row r="971" spans="1:10">
      <c r="A971" s="18"/>
      <c r="B971" s="9">
        <v>5002</v>
      </c>
      <c r="C971" s="8" t="s">
        <v>13</v>
      </c>
      <c r="D971" s="7">
        <v>617000</v>
      </c>
      <c r="E971" s="7"/>
      <c r="F971" s="178">
        <f t="shared" si="761"/>
        <v>617000</v>
      </c>
      <c r="G971" s="178">
        <v>188000</v>
      </c>
      <c r="H971" s="178"/>
      <c r="I971" s="7">
        <f t="shared" si="762"/>
        <v>188000</v>
      </c>
      <c r="J971" s="7">
        <f t="shared" si="763"/>
        <v>805000</v>
      </c>
    </row>
    <row r="972" spans="1:10">
      <c r="A972" s="18"/>
      <c r="B972" s="9">
        <v>506</v>
      </c>
      <c r="C972" s="8" t="s">
        <v>17</v>
      </c>
      <c r="D972" s="7">
        <v>208546</v>
      </c>
      <c r="E972" s="7"/>
      <c r="F972" s="178">
        <f t="shared" si="761"/>
        <v>208546</v>
      </c>
      <c r="G972" s="178">
        <v>64000</v>
      </c>
      <c r="H972" s="178"/>
      <c r="I972" s="7">
        <f t="shared" si="762"/>
        <v>64000</v>
      </c>
      <c r="J972" s="7">
        <f t="shared" si="763"/>
        <v>272546</v>
      </c>
    </row>
    <row r="973" spans="1:10">
      <c r="A973" s="18"/>
      <c r="B973" s="10">
        <v>55</v>
      </c>
      <c r="C973" s="8" t="s">
        <v>4</v>
      </c>
      <c r="D973" s="7">
        <f>SUM(D974:D985)</f>
        <v>258000</v>
      </c>
      <c r="E973" s="7">
        <f t="shared" ref="E973:H973" si="766">SUM(E974:E985)</f>
        <v>0</v>
      </c>
      <c r="F973" s="7">
        <f t="shared" si="766"/>
        <v>258000</v>
      </c>
      <c r="G973" s="7">
        <f t="shared" si="766"/>
        <v>563800</v>
      </c>
      <c r="H973" s="7">
        <f t="shared" si="766"/>
        <v>0</v>
      </c>
      <c r="I973" s="7">
        <f t="shared" si="762"/>
        <v>563800</v>
      </c>
      <c r="J973" s="7">
        <f t="shared" si="763"/>
        <v>821800</v>
      </c>
    </row>
    <row r="974" spans="1:10">
      <c r="A974" s="18"/>
      <c r="B974" s="9">
        <v>5500</v>
      </c>
      <c r="C974" s="8" t="s">
        <v>18</v>
      </c>
      <c r="D974" s="7"/>
      <c r="E974" s="7"/>
      <c r="F974" s="178">
        <f t="shared" si="761"/>
        <v>0</v>
      </c>
      <c r="G974" s="178">
        <v>7500</v>
      </c>
      <c r="H974" s="178"/>
      <c r="I974" s="7">
        <f t="shared" si="762"/>
        <v>7500</v>
      </c>
      <c r="J974" s="7">
        <f t="shared" si="763"/>
        <v>7500</v>
      </c>
    </row>
    <row r="975" spans="1:10">
      <c r="A975" s="18"/>
      <c r="B975" s="9">
        <v>5504</v>
      </c>
      <c r="C975" s="8" t="s">
        <v>21</v>
      </c>
      <c r="D975" s="7"/>
      <c r="E975" s="7"/>
      <c r="F975" s="178">
        <f t="shared" ref="F975:F994" si="767">SUM(D975:E975)</f>
        <v>0</v>
      </c>
      <c r="G975" s="178">
        <v>1800</v>
      </c>
      <c r="H975" s="178"/>
      <c r="I975" s="7">
        <f t="shared" ref="I975:I994" si="768">SUM(G975:H975)</f>
        <v>1800</v>
      </c>
      <c r="J975" s="7">
        <f t="shared" ref="J975:J994" si="769">I975+F975</f>
        <v>1800</v>
      </c>
    </row>
    <row r="976" spans="1:10">
      <c r="A976" s="18"/>
      <c r="B976" s="9">
        <v>5511</v>
      </c>
      <c r="C976" s="8" t="s">
        <v>22</v>
      </c>
      <c r="D976" s="7"/>
      <c r="E976" s="7"/>
      <c r="F976" s="178">
        <f t="shared" si="767"/>
        <v>0</v>
      </c>
      <c r="G976" s="178">
        <v>234500</v>
      </c>
      <c r="H976" s="178"/>
      <c r="I976" s="7">
        <f t="shared" si="768"/>
        <v>234500</v>
      </c>
      <c r="J976" s="7">
        <f t="shared" si="769"/>
        <v>234500</v>
      </c>
    </row>
    <row r="977" spans="1:10">
      <c r="A977" s="18"/>
      <c r="B977" s="9">
        <v>5513</v>
      </c>
      <c r="C977" s="8" t="s">
        <v>24</v>
      </c>
      <c r="D977" s="7"/>
      <c r="E977" s="7"/>
      <c r="F977" s="178">
        <f t="shared" si="767"/>
        <v>0</v>
      </c>
      <c r="G977" s="178">
        <v>14800</v>
      </c>
      <c r="H977" s="178"/>
      <c r="I977" s="7">
        <f t="shared" si="768"/>
        <v>14800</v>
      </c>
      <c r="J977" s="7">
        <f t="shared" si="769"/>
        <v>14800</v>
      </c>
    </row>
    <row r="978" spans="1:10">
      <c r="A978" s="18"/>
      <c r="B978" s="9">
        <v>5514</v>
      </c>
      <c r="C978" s="8" t="s">
        <v>25</v>
      </c>
      <c r="D978" s="7"/>
      <c r="E978" s="7"/>
      <c r="F978" s="178">
        <f t="shared" si="767"/>
        <v>0</v>
      </c>
      <c r="G978" s="178">
        <v>1500</v>
      </c>
      <c r="H978" s="178"/>
      <c r="I978" s="7">
        <f t="shared" si="768"/>
        <v>1500</v>
      </c>
      <c r="J978" s="7">
        <f t="shared" si="769"/>
        <v>1500</v>
      </c>
    </row>
    <row r="979" spans="1:10">
      <c r="A979" s="18"/>
      <c r="B979" s="9">
        <v>5515</v>
      </c>
      <c r="C979" s="8" t="s">
        <v>26</v>
      </c>
      <c r="D979" s="7"/>
      <c r="E979" s="7"/>
      <c r="F979" s="178">
        <f t="shared" si="767"/>
        <v>0</v>
      </c>
      <c r="G979" s="178">
        <v>4100</v>
      </c>
      <c r="H979" s="178"/>
      <c r="I979" s="7">
        <f t="shared" si="768"/>
        <v>4100</v>
      </c>
      <c r="J979" s="7">
        <f t="shared" si="769"/>
        <v>4100</v>
      </c>
    </row>
    <row r="980" spans="1:10">
      <c r="A980" s="18"/>
      <c r="B980" s="9">
        <v>5521</v>
      </c>
      <c r="C980" s="8" t="s">
        <v>28</v>
      </c>
      <c r="D980" s="7"/>
      <c r="E980" s="7"/>
      <c r="F980" s="178">
        <f t="shared" si="767"/>
        <v>0</v>
      </c>
      <c r="G980" s="178">
        <v>161000</v>
      </c>
      <c r="H980" s="178"/>
      <c r="I980" s="7">
        <f t="shared" si="768"/>
        <v>161000</v>
      </c>
      <c r="J980" s="7">
        <f t="shared" si="769"/>
        <v>161000</v>
      </c>
    </row>
    <row r="981" spans="1:10">
      <c r="A981" s="18"/>
      <c r="B981" s="9">
        <v>5522</v>
      </c>
      <c r="C981" s="8" t="s">
        <v>29</v>
      </c>
      <c r="D981" s="7"/>
      <c r="E981" s="7"/>
      <c r="F981" s="178">
        <f t="shared" si="767"/>
        <v>0</v>
      </c>
      <c r="G981" s="178">
        <v>111000</v>
      </c>
      <c r="H981" s="178"/>
      <c r="I981" s="7">
        <f t="shared" si="768"/>
        <v>111000</v>
      </c>
      <c r="J981" s="7">
        <f t="shared" si="769"/>
        <v>111000</v>
      </c>
    </row>
    <row r="982" spans="1:10" ht="26.25">
      <c r="A982" s="18"/>
      <c r="B982" s="9">
        <v>5525</v>
      </c>
      <c r="C982" s="11" t="s">
        <v>48</v>
      </c>
      <c r="D982" s="7"/>
      <c r="E982" s="7"/>
      <c r="F982" s="178">
        <f t="shared" si="767"/>
        <v>0</v>
      </c>
      <c r="G982" s="178">
        <v>1600</v>
      </c>
      <c r="H982" s="178"/>
      <c r="I982" s="7">
        <f t="shared" si="768"/>
        <v>1600</v>
      </c>
      <c r="J982" s="7">
        <f t="shared" si="769"/>
        <v>1600</v>
      </c>
    </row>
    <row r="983" spans="1:10">
      <c r="A983" s="18"/>
      <c r="B983" s="9">
        <v>5526</v>
      </c>
      <c r="C983" s="11" t="s">
        <v>181</v>
      </c>
      <c r="D983" s="7">
        <v>255000</v>
      </c>
      <c r="E983" s="7"/>
      <c r="F983" s="178">
        <f t="shared" si="767"/>
        <v>255000</v>
      </c>
      <c r="G983" s="178"/>
      <c r="H983" s="178"/>
      <c r="I983" s="7">
        <f t="shared" si="768"/>
        <v>0</v>
      </c>
      <c r="J983" s="7">
        <f t="shared" si="769"/>
        <v>255000</v>
      </c>
    </row>
    <row r="984" spans="1:10">
      <c r="A984" s="18"/>
      <c r="B984" s="9">
        <v>5532</v>
      </c>
      <c r="C984" s="8" t="s">
        <v>33</v>
      </c>
      <c r="D984" s="7"/>
      <c r="E984" s="7"/>
      <c r="F984" s="178">
        <f t="shared" si="767"/>
        <v>0</v>
      </c>
      <c r="G984" s="178">
        <v>24500</v>
      </c>
      <c r="H984" s="178"/>
      <c r="I984" s="7">
        <f t="shared" si="768"/>
        <v>24500</v>
      </c>
      <c r="J984" s="7">
        <f t="shared" si="769"/>
        <v>24500</v>
      </c>
    </row>
    <row r="985" spans="1:10">
      <c r="A985" s="18"/>
      <c r="B985" s="9">
        <v>5540</v>
      </c>
      <c r="C985" s="8" t="s">
        <v>35</v>
      </c>
      <c r="D985" s="7">
        <v>3000</v>
      </c>
      <c r="E985" s="7"/>
      <c r="F985" s="178">
        <f t="shared" si="767"/>
        <v>3000</v>
      </c>
      <c r="G985" s="178">
        <v>1500</v>
      </c>
      <c r="H985" s="178"/>
      <c r="I985" s="7">
        <f t="shared" si="768"/>
        <v>1500</v>
      </c>
      <c r="J985" s="7">
        <f t="shared" si="769"/>
        <v>4500</v>
      </c>
    </row>
    <row r="986" spans="1:10" ht="26.25">
      <c r="A986" s="15" t="s">
        <v>161</v>
      </c>
      <c r="B986" s="16"/>
      <c r="C986" s="26" t="s">
        <v>434</v>
      </c>
      <c r="D986" s="7">
        <f>SUM(D987,D991)</f>
        <v>243928</v>
      </c>
      <c r="E986" s="7">
        <f t="shared" ref="E986:H986" si="770">SUM(E987,E991)</f>
        <v>0</v>
      </c>
      <c r="F986" s="7">
        <f t="shared" si="770"/>
        <v>243928</v>
      </c>
      <c r="G986" s="7">
        <f t="shared" si="770"/>
        <v>61100</v>
      </c>
      <c r="H986" s="7">
        <f t="shared" si="770"/>
        <v>0</v>
      </c>
      <c r="I986" s="7">
        <f t="shared" si="768"/>
        <v>61100</v>
      </c>
      <c r="J986" s="7">
        <f t="shared" si="769"/>
        <v>305028</v>
      </c>
    </row>
    <row r="987" spans="1:10">
      <c r="A987" s="18"/>
      <c r="B987" s="10">
        <v>50</v>
      </c>
      <c r="C987" s="8" t="s">
        <v>3</v>
      </c>
      <c r="D987" s="7">
        <f>SUM(D988:D990)</f>
        <v>87928</v>
      </c>
      <c r="E987" s="7">
        <f t="shared" ref="E987:H987" si="771">SUM(E988:E990)</f>
        <v>0</v>
      </c>
      <c r="F987" s="7">
        <f t="shared" si="771"/>
        <v>87928</v>
      </c>
      <c r="G987" s="7">
        <f t="shared" si="771"/>
        <v>0</v>
      </c>
      <c r="H987" s="7">
        <f t="shared" si="771"/>
        <v>0</v>
      </c>
      <c r="I987" s="7">
        <f t="shared" si="768"/>
        <v>0</v>
      </c>
      <c r="J987" s="7">
        <f t="shared" si="769"/>
        <v>87928</v>
      </c>
    </row>
    <row r="988" spans="1:10">
      <c r="A988" s="18"/>
      <c r="B988" s="9">
        <v>5002</v>
      </c>
      <c r="C988" s="8" t="s">
        <v>13</v>
      </c>
      <c r="D988" s="7">
        <v>65016</v>
      </c>
      <c r="E988" s="7"/>
      <c r="F988" s="178">
        <f t="shared" si="767"/>
        <v>65016</v>
      </c>
      <c r="G988" s="178"/>
      <c r="H988" s="178"/>
      <c r="I988" s="7">
        <f t="shared" si="768"/>
        <v>0</v>
      </c>
      <c r="J988" s="7">
        <f t="shared" si="769"/>
        <v>65016</v>
      </c>
    </row>
    <row r="989" spans="1:10">
      <c r="A989" s="18"/>
      <c r="B989" s="9">
        <v>5005</v>
      </c>
      <c r="C989" s="8" t="s">
        <v>14</v>
      </c>
      <c r="D989" s="7">
        <v>700</v>
      </c>
      <c r="E989" s="7"/>
      <c r="F989" s="178">
        <f t="shared" si="767"/>
        <v>700</v>
      </c>
      <c r="G989" s="178"/>
      <c r="H989" s="178"/>
      <c r="I989" s="7">
        <f t="shared" si="768"/>
        <v>0</v>
      </c>
      <c r="J989" s="7">
        <f t="shared" si="769"/>
        <v>700</v>
      </c>
    </row>
    <row r="990" spans="1:10">
      <c r="A990" s="18"/>
      <c r="B990" s="9">
        <v>506</v>
      </c>
      <c r="C990" s="8" t="s">
        <v>17</v>
      </c>
      <c r="D990" s="7">
        <v>22212</v>
      </c>
      <c r="E990" s="7"/>
      <c r="F990" s="178">
        <f t="shared" si="767"/>
        <v>22212</v>
      </c>
      <c r="G990" s="178"/>
      <c r="H990" s="178"/>
      <c r="I990" s="7">
        <f t="shared" si="768"/>
        <v>0</v>
      </c>
      <c r="J990" s="7">
        <f t="shared" si="769"/>
        <v>22212</v>
      </c>
    </row>
    <row r="991" spans="1:10">
      <c r="A991" s="18"/>
      <c r="B991" s="10">
        <v>55</v>
      </c>
      <c r="C991" s="8" t="s">
        <v>4</v>
      </c>
      <c r="D991" s="7">
        <f>SUM(D992:D1001)</f>
        <v>156000</v>
      </c>
      <c r="E991" s="7">
        <f t="shared" ref="E991:H991" si="772">SUM(E992:E1001)</f>
        <v>0</v>
      </c>
      <c r="F991" s="7">
        <f t="shared" si="772"/>
        <v>156000</v>
      </c>
      <c r="G991" s="7">
        <f t="shared" si="772"/>
        <v>61100</v>
      </c>
      <c r="H991" s="7">
        <f t="shared" si="772"/>
        <v>0</v>
      </c>
      <c r="I991" s="7">
        <f t="shared" si="768"/>
        <v>61100</v>
      </c>
      <c r="J991" s="7">
        <f t="shared" si="769"/>
        <v>217100</v>
      </c>
    </row>
    <row r="992" spans="1:10">
      <c r="A992" s="18"/>
      <c r="B992" s="9">
        <v>5500</v>
      </c>
      <c r="C992" s="8" t="s">
        <v>18</v>
      </c>
      <c r="D992" s="7"/>
      <c r="E992" s="7"/>
      <c r="F992" s="178">
        <f t="shared" si="767"/>
        <v>0</v>
      </c>
      <c r="G992" s="178">
        <v>2400</v>
      </c>
      <c r="H992" s="178"/>
      <c r="I992" s="7">
        <f t="shared" si="768"/>
        <v>2400</v>
      </c>
      <c r="J992" s="7">
        <f t="shared" si="769"/>
        <v>2400</v>
      </c>
    </row>
    <row r="993" spans="1:10">
      <c r="A993" s="18"/>
      <c r="B993" s="9">
        <v>5504</v>
      </c>
      <c r="C993" s="8" t="s">
        <v>21</v>
      </c>
      <c r="D993" s="7"/>
      <c r="E993" s="7"/>
      <c r="F993" s="178">
        <f t="shared" si="767"/>
        <v>0</v>
      </c>
      <c r="G993" s="178">
        <v>200</v>
      </c>
      <c r="H993" s="178"/>
      <c r="I993" s="7">
        <f t="shared" si="768"/>
        <v>200</v>
      </c>
      <c r="J993" s="7">
        <f t="shared" si="769"/>
        <v>200</v>
      </c>
    </row>
    <row r="994" spans="1:10">
      <c r="A994" s="18"/>
      <c r="B994" s="9">
        <v>5511</v>
      </c>
      <c r="C994" s="8" t="s">
        <v>22</v>
      </c>
      <c r="D994" s="7">
        <v>60000</v>
      </c>
      <c r="E994" s="7"/>
      <c r="F994" s="178">
        <f t="shared" si="767"/>
        <v>60000</v>
      </c>
      <c r="G994" s="178">
        <v>16700</v>
      </c>
      <c r="H994" s="178"/>
      <c r="I994" s="7">
        <f t="shared" si="768"/>
        <v>16700</v>
      </c>
      <c r="J994" s="7">
        <f t="shared" si="769"/>
        <v>76700</v>
      </c>
    </row>
    <row r="995" spans="1:10">
      <c r="A995" s="18"/>
      <c r="B995" s="9">
        <v>5514</v>
      </c>
      <c r="C995" s="8" t="s">
        <v>25</v>
      </c>
      <c r="D995" s="7"/>
      <c r="E995" s="7"/>
      <c r="F995" s="178">
        <f t="shared" ref="F995:F1004" si="773">SUM(D995:E995)</f>
        <v>0</v>
      </c>
      <c r="G995" s="178">
        <v>620</v>
      </c>
      <c r="H995" s="178"/>
      <c r="I995" s="7">
        <f t="shared" ref="I995:I1004" si="774">SUM(G995:H995)</f>
        <v>620</v>
      </c>
      <c r="J995" s="7">
        <f t="shared" ref="J995:J1004" si="775">I995+F995</f>
        <v>620</v>
      </c>
    </row>
    <row r="996" spans="1:10">
      <c r="A996" s="18"/>
      <c r="B996" s="9">
        <v>5515</v>
      </c>
      <c r="C996" s="8" t="s">
        <v>26</v>
      </c>
      <c r="D996" s="7"/>
      <c r="E996" s="7"/>
      <c r="F996" s="178">
        <f t="shared" si="773"/>
        <v>0</v>
      </c>
      <c r="G996" s="178">
        <v>1400</v>
      </c>
      <c r="H996" s="178"/>
      <c r="I996" s="7">
        <f t="shared" si="774"/>
        <v>1400</v>
      </c>
      <c r="J996" s="7">
        <f t="shared" si="775"/>
        <v>1400</v>
      </c>
    </row>
    <row r="997" spans="1:10">
      <c r="A997" s="18"/>
      <c r="B997" s="9">
        <v>5521</v>
      </c>
      <c r="C997" s="8" t="s">
        <v>28</v>
      </c>
      <c r="D997" s="7"/>
      <c r="E997" s="7"/>
      <c r="F997" s="178">
        <f t="shared" si="773"/>
        <v>0</v>
      </c>
      <c r="G997" s="178">
        <v>39100</v>
      </c>
      <c r="H997" s="178"/>
      <c r="I997" s="7">
        <f t="shared" si="774"/>
        <v>39100</v>
      </c>
      <c r="J997" s="7">
        <f t="shared" si="775"/>
        <v>39100</v>
      </c>
    </row>
    <row r="998" spans="1:10">
      <c r="A998" s="18"/>
      <c r="B998" s="9">
        <v>5522</v>
      </c>
      <c r="C998" s="8" t="s">
        <v>29</v>
      </c>
      <c r="D998" s="7"/>
      <c r="E998" s="7"/>
      <c r="F998" s="178">
        <f t="shared" si="773"/>
        <v>0</v>
      </c>
      <c r="G998" s="178">
        <v>180</v>
      </c>
      <c r="H998" s="178"/>
      <c r="I998" s="7">
        <f t="shared" si="774"/>
        <v>180</v>
      </c>
      <c r="J998" s="7">
        <f t="shared" si="775"/>
        <v>180</v>
      </c>
    </row>
    <row r="999" spans="1:10" ht="26.25">
      <c r="A999" s="18"/>
      <c r="B999" s="9">
        <v>5525</v>
      </c>
      <c r="C999" s="11" t="s">
        <v>48</v>
      </c>
      <c r="D999" s="7"/>
      <c r="E999" s="7"/>
      <c r="F999" s="178">
        <f t="shared" si="773"/>
        <v>0</v>
      </c>
      <c r="G999" s="178">
        <v>400</v>
      </c>
      <c r="H999" s="178"/>
      <c r="I999" s="7">
        <f t="shared" si="774"/>
        <v>400</v>
      </c>
      <c r="J999" s="7">
        <f t="shared" si="775"/>
        <v>400</v>
      </c>
    </row>
    <row r="1000" spans="1:10">
      <c r="A1000" s="18"/>
      <c r="B1000" s="9">
        <v>5526</v>
      </c>
      <c r="C1000" s="11" t="s">
        <v>181</v>
      </c>
      <c r="D1000" s="7">
        <v>96000</v>
      </c>
      <c r="E1000" s="7"/>
      <c r="F1000" s="178">
        <f t="shared" si="773"/>
        <v>96000</v>
      </c>
      <c r="G1000" s="178"/>
      <c r="H1000" s="178"/>
      <c r="I1000" s="7">
        <f t="shared" si="774"/>
        <v>0</v>
      </c>
      <c r="J1000" s="7">
        <f t="shared" si="775"/>
        <v>96000</v>
      </c>
    </row>
    <row r="1001" spans="1:10">
      <c r="A1001" s="18"/>
      <c r="B1001" s="9">
        <v>5532</v>
      </c>
      <c r="C1001" s="8" t="s">
        <v>33</v>
      </c>
      <c r="D1001" s="7"/>
      <c r="E1001" s="7"/>
      <c r="F1001" s="178">
        <f t="shared" si="773"/>
        <v>0</v>
      </c>
      <c r="G1001" s="178">
        <v>100</v>
      </c>
      <c r="H1001" s="178"/>
      <c r="I1001" s="7">
        <f t="shared" si="774"/>
        <v>100</v>
      </c>
      <c r="J1001" s="7">
        <f t="shared" si="775"/>
        <v>100</v>
      </c>
    </row>
    <row r="1002" spans="1:10">
      <c r="A1002" s="15" t="s">
        <v>175</v>
      </c>
      <c r="B1002" s="16"/>
      <c r="C1002" s="17" t="s">
        <v>176</v>
      </c>
      <c r="D1002" s="7">
        <f>SUM(D1003,D1007)</f>
        <v>63500</v>
      </c>
      <c r="E1002" s="7">
        <f t="shared" ref="E1002:H1002" si="776">SUM(E1003,E1007)</f>
        <v>0</v>
      </c>
      <c r="F1002" s="7">
        <f t="shared" si="776"/>
        <v>63500</v>
      </c>
      <c r="G1002" s="3">
        <f t="shared" si="776"/>
        <v>0</v>
      </c>
      <c r="H1002" s="3">
        <f t="shared" si="776"/>
        <v>0</v>
      </c>
      <c r="I1002" s="7">
        <f t="shared" si="774"/>
        <v>0</v>
      </c>
      <c r="J1002" s="7">
        <f t="shared" si="775"/>
        <v>63500</v>
      </c>
    </row>
    <row r="1003" spans="1:10">
      <c r="A1003" s="18"/>
      <c r="B1003" s="10">
        <v>55</v>
      </c>
      <c r="C1003" s="8" t="s">
        <v>4</v>
      </c>
      <c r="D1003" s="7">
        <f>SUM(D1004:D1006)</f>
        <v>17000</v>
      </c>
      <c r="E1003" s="7">
        <f t="shared" ref="E1003:H1003" si="777">SUM(E1004:E1006)</f>
        <v>0</v>
      </c>
      <c r="F1003" s="7">
        <f t="shared" si="777"/>
        <v>17000</v>
      </c>
      <c r="G1003" s="3">
        <f t="shared" si="777"/>
        <v>0</v>
      </c>
      <c r="H1003" s="3">
        <f t="shared" si="777"/>
        <v>0</v>
      </c>
      <c r="I1003" s="7">
        <f t="shared" si="774"/>
        <v>0</v>
      </c>
      <c r="J1003" s="7">
        <f t="shared" si="775"/>
        <v>17000</v>
      </c>
    </row>
    <row r="1004" spans="1:10">
      <c r="A1004" s="18"/>
      <c r="B1004" s="9">
        <v>5502</v>
      </c>
      <c r="C1004" s="8" t="s">
        <v>19</v>
      </c>
      <c r="D1004" s="7"/>
      <c r="E1004" s="7"/>
      <c r="F1004" s="178">
        <f t="shared" si="773"/>
        <v>0</v>
      </c>
      <c r="G1004" s="178"/>
      <c r="H1004" s="178"/>
      <c r="I1004" s="7">
        <f t="shared" si="774"/>
        <v>0</v>
      </c>
      <c r="J1004" s="7">
        <f t="shared" si="775"/>
        <v>0</v>
      </c>
    </row>
    <row r="1005" spans="1:10">
      <c r="A1005" s="18"/>
      <c r="B1005" s="9">
        <v>5524</v>
      </c>
      <c r="C1005" s="8" t="s">
        <v>31</v>
      </c>
      <c r="D1005" s="7"/>
      <c r="E1005" s="7"/>
      <c r="F1005" s="178">
        <f t="shared" ref="F1005:F1009" si="778">SUM(D1005:E1005)</f>
        <v>0</v>
      </c>
      <c r="G1005" s="178"/>
      <c r="H1005" s="178"/>
      <c r="I1005" s="7">
        <f t="shared" ref="I1005:I1011" si="779">SUM(G1005:H1005)</f>
        <v>0</v>
      </c>
      <c r="J1005" s="7">
        <f t="shared" ref="J1005:J1011" si="780">I1005+F1005</f>
        <v>0</v>
      </c>
    </row>
    <row r="1006" spans="1:10">
      <c r="A1006" s="18"/>
      <c r="B1006" s="9">
        <v>5526</v>
      </c>
      <c r="C1006" s="11" t="s">
        <v>181</v>
      </c>
      <c r="D1006" s="7">
        <v>17000</v>
      </c>
      <c r="E1006" s="7"/>
      <c r="F1006" s="178">
        <f t="shared" si="778"/>
        <v>17000</v>
      </c>
      <c r="G1006" s="178"/>
      <c r="H1006" s="178"/>
      <c r="I1006" s="7">
        <f t="shared" si="779"/>
        <v>0</v>
      </c>
      <c r="J1006" s="7">
        <f t="shared" si="780"/>
        <v>17000</v>
      </c>
    </row>
    <row r="1007" spans="1:10">
      <c r="A1007" s="18"/>
      <c r="B1007" s="10">
        <v>4</v>
      </c>
      <c r="C1007" s="8" t="s">
        <v>509</v>
      </c>
      <c r="D1007" s="7">
        <f>SUM(D1008:D1009)</f>
        <v>46500</v>
      </c>
      <c r="E1007" s="7">
        <f t="shared" ref="E1007:H1007" si="781">SUM(E1008:E1009)</f>
        <v>0</v>
      </c>
      <c r="F1007" s="7">
        <f t="shared" si="781"/>
        <v>46500</v>
      </c>
      <c r="G1007" s="3">
        <f t="shared" si="781"/>
        <v>0</v>
      </c>
      <c r="H1007" s="3">
        <f t="shared" si="781"/>
        <v>0</v>
      </c>
      <c r="I1007" s="7">
        <f t="shared" si="779"/>
        <v>0</v>
      </c>
      <c r="J1007" s="7">
        <f t="shared" si="780"/>
        <v>46500</v>
      </c>
    </row>
    <row r="1008" spans="1:10" ht="26.25">
      <c r="A1008" s="18"/>
      <c r="B1008" s="9">
        <v>4138</v>
      </c>
      <c r="C1008" s="11" t="s">
        <v>512</v>
      </c>
      <c r="D1008" s="7">
        <v>43000</v>
      </c>
      <c r="E1008" s="7"/>
      <c r="F1008" s="178">
        <f t="shared" si="778"/>
        <v>43000</v>
      </c>
      <c r="G1008" s="178"/>
      <c r="H1008" s="178"/>
      <c r="I1008" s="7">
        <f t="shared" si="779"/>
        <v>0</v>
      </c>
      <c r="J1008" s="7">
        <f t="shared" si="780"/>
        <v>43000</v>
      </c>
    </row>
    <row r="1009" spans="1:10">
      <c r="A1009" s="18"/>
      <c r="B1009" s="9">
        <v>4500</v>
      </c>
      <c r="C1009" s="173" t="s">
        <v>546</v>
      </c>
      <c r="D1009" s="7">
        <v>3500</v>
      </c>
      <c r="E1009" s="7"/>
      <c r="F1009" s="178">
        <f t="shared" si="778"/>
        <v>3500</v>
      </c>
      <c r="G1009" s="178"/>
      <c r="H1009" s="178"/>
      <c r="I1009" s="7">
        <f t="shared" si="779"/>
        <v>0</v>
      </c>
      <c r="J1009" s="7">
        <f t="shared" si="780"/>
        <v>3500</v>
      </c>
    </row>
    <row r="1010" spans="1:10">
      <c r="A1010" s="15" t="s">
        <v>185</v>
      </c>
      <c r="B1010" s="16"/>
      <c r="C1010" s="17" t="s">
        <v>186</v>
      </c>
      <c r="D1010" s="7">
        <f>SUM(D1011)</f>
        <v>152000</v>
      </c>
      <c r="E1010" s="7">
        <f t="shared" ref="E1010:H1011" si="782">SUM(E1011)</f>
        <v>0</v>
      </c>
      <c r="F1010" s="7">
        <f t="shared" si="782"/>
        <v>152000</v>
      </c>
      <c r="G1010" s="3">
        <f t="shared" si="782"/>
        <v>0</v>
      </c>
      <c r="H1010" s="3">
        <f t="shared" si="782"/>
        <v>0</v>
      </c>
      <c r="I1010" s="7">
        <f t="shared" si="779"/>
        <v>0</v>
      </c>
      <c r="J1010" s="7">
        <f t="shared" si="780"/>
        <v>152000</v>
      </c>
    </row>
    <row r="1011" spans="1:10">
      <c r="A1011" s="18" t="s">
        <v>185</v>
      </c>
      <c r="B1011" s="10">
        <v>55</v>
      </c>
      <c r="C1011" s="8" t="s">
        <v>4</v>
      </c>
      <c r="D1011" s="7">
        <f>SUM(D1012)</f>
        <v>152000</v>
      </c>
      <c r="E1011" s="7">
        <f t="shared" si="782"/>
        <v>0</v>
      </c>
      <c r="F1011" s="7">
        <f t="shared" si="782"/>
        <v>152000</v>
      </c>
      <c r="G1011" s="3">
        <f t="shared" si="782"/>
        <v>0</v>
      </c>
      <c r="H1011" s="3">
        <f t="shared" si="782"/>
        <v>0</v>
      </c>
      <c r="I1011" s="7">
        <f t="shared" si="779"/>
        <v>0</v>
      </c>
      <c r="J1011" s="7">
        <f t="shared" si="780"/>
        <v>152000</v>
      </c>
    </row>
    <row r="1012" spans="1:10">
      <c r="A1012" s="18"/>
      <c r="B1012" s="9">
        <v>5526</v>
      </c>
      <c r="C1012" s="11" t="s">
        <v>181</v>
      </c>
      <c r="D1012" s="7">
        <v>152000</v>
      </c>
      <c r="E1012" s="7"/>
      <c r="F1012" s="178">
        <f t="shared" ref="F1012:F1025" si="783">SUM(D1012:E1012)</f>
        <v>152000</v>
      </c>
      <c r="G1012" s="178"/>
      <c r="H1012" s="178"/>
      <c r="I1012" s="7">
        <f t="shared" ref="I1012:I1025" si="784">SUM(G1012:H1012)</f>
        <v>0</v>
      </c>
      <c r="J1012" s="7">
        <f t="shared" ref="J1012:J1025" si="785">I1012+F1012</f>
        <v>152000</v>
      </c>
    </row>
    <row r="1013" spans="1:10">
      <c r="A1013" s="15" t="s">
        <v>185</v>
      </c>
      <c r="B1013" s="16"/>
      <c r="C1013" s="17" t="s">
        <v>437</v>
      </c>
      <c r="D1013" s="7">
        <f>SUM(D1014,D1018)</f>
        <v>306252</v>
      </c>
      <c r="E1013" s="7">
        <f t="shared" ref="E1013:H1013" si="786">SUM(E1014,E1018)</f>
        <v>0</v>
      </c>
      <c r="F1013" s="7">
        <f t="shared" si="786"/>
        <v>306252</v>
      </c>
      <c r="G1013" s="7">
        <f t="shared" si="786"/>
        <v>7750</v>
      </c>
      <c r="H1013" s="7">
        <f t="shared" si="786"/>
        <v>0</v>
      </c>
      <c r="I1013" s="7">
        <f t="shared" si="784"/>
        <v>7750</v>
      </c>
      <c r="J1013" s="7">
        <f t="shared" si="785"/>
        <v>314002</v>
      </c>
    </row>
    <row r="1014" spans="1:10">
      <c r="A1014" s="18"/>
      <c r="B1014" s="10">
        <v>50</v>
      </c>
      <c r="C1014" s="8" t="s">
        <v>3</v>
      </c>
      <c r="D1014" s="7">
        <f>SUM(D1015:D1017)</f>
        <v>139782</v>
      </c>
      <c r="E1014" s="7">
        <f t="shared" ref="E1014:H1014" si="787">SUM(E1015:E1017)</f>
        <v>0</v>
      </c>
      <c r="F1014" s="7">
        <f t="shared" si="787"/>
        <v>139782</v>
      </c>
      <c r="G1014" s="7">
        <f t="shared" si="787"/>
        <v>0</v>
      </c>
      <c r="H1014" s="7">
        <f t="shared" si="787"/>
        <v>0</v>
      </c>
      <c r="I1014" s="7">
        <f t="shared" si="784"/>
        <v>0</v>
      </c>
      <c r="J1014" s="7">
        <f t="shared" si="785"/>
        <v>139782</v>
      </c>
    </row>
    <row r="1015" spans="1:10">
      <c r="A1015" s="18"/>
      <c r="B1015" s="9">
        <v>5002</v>
      </c>
      <c r="C1015" s="8" t="s">
        <v>13</v>
      </c>
      <c r="D1015" s="7">
        <v>101070</v>
      </c>
      <c r="E1015" s="7"/>
      <c r="F1015" s="178">
        <f t="shared" si="783"/>
        <v>101070</v>
      </c>
      <c r="G1015" s="178"/>
      <c r="H1015" s="178"/>
      <c r="I1015" s="7">
        <f t="shared" si="784"/>
        <v>0</v>
      </c>
      <c r="J1015" s="7">
        <f t="shared" si="785"/>
        <v>101070</v>
      </c>
    </row>
    <row r="1016" spans="1:10">
      <c r="A1016" s="18"/>
      <c r="B1016" s="9">
        <v>5005</v>
      </c>
      <c r="C1016" s="8" t="s">
        <v>14</v>
      </c>
      <c r="D1016" s="7">
        <v>3400</v>
      </c>
      <c r="E1016" s="7"/>
      <c r="F1016" s="178">
        <f t="shared" si="783"/>
        <v>3400</v>
      </c>
      <c r="G1016" s="178"/>
      <c r="H1016" s="178"/>
      <c r="I1016" s="7">
        <f t="shared" si="784"/>
        <v>0</v>
      </c>
      <c r="J1016" s="7">
        <f t="shared" si="785"/>
        <v>3400</v>
      </c>
    </row>
    <row r="1017" spans="1:10">
      <c r="A1017" s="18"/>
      <c r="B1017" s="9">
        <v>506</v>
      </c>
      <c r="C1017" s="8" t="s">
        <v>17</v>
      </c>
      <c r="D1017" s="7">
        <v>35312</v>
      </c>
      <c r="E1017" s="7"/>
      <c r="F1017" s="178">
        <f t="shared" si="783"/>
        <v>35312</v>
      </c>
      <c r="G1017" s="178"/>
      <c r="H1017" s="178"/>
      <c r="I1017" s="7">
        <f t="shared" si="784"/>
        <v>0</v>
      </c>
      <c r="J1017" s="7">
        <f t="shared" si="785"/>
        <v>35312</v>
      </c>
    </row>
    <row r="1018" spans="1:10">
      <c r="A1018" s="18"/>
      <c r="B1018" s="10">
        <v>55</v>
      </c>
      <c r="C1018" s="8" t="s">
        <v>4</v>
      </c>
      <c r="D1018" s="7">
        <f>SUM(D1019:D1030)</f>
        <v>166470</v>
      </c>
      <c r="E1018" s="7">
        <f t="shared" ref="E1018:H1018" si="788">SUM(E1019:E1030)</f>
        <v>0</v>
      </c>
      <c r="F1018" s="7">
        <f t="shared" si="788"/>
        <v>166470</v>
      </c>
      <c r="G1018" s="7">
        <f t="shared" si="788"/>
        <v>7750</v>
      </c>
      <c r="H1018" s="7">
        <f t="shared" si="788"/>
        <v>0</v>
      </c>
      <c r="I1018" s="7">
        <f t="shared" si="784"/>
        <v>7750</v>
      </c>
      <c r="J1018" s="7">
        <f t="shared" si="785"/>
        <v>174220</v>
      </c>
    </row>
    <row r="1019" spans="1:10">
      <c r="A1019" s="18"/>
      <c r="B1019" s="9">
        <v>5500</v>
      </c>
      <c r="C1019" s="8" t="s">
        <v>18</v>
      </c>
      <c r="D1019" s="7">
        <v>2500</v>
      </c>
      <c r="E1019" s="7"/>
      <c r="F1019" s="178">
        <f t="shared" si="783"/>
        <v>2500</v>
      </c>
      <c r="G1019" s="178"/>
      <c r="H1019" s="178"/>
      <c r="I1019" s="7">
        <f t="shared" si="784"/>
        <v>0</v>
      </c>
      <c r="J1019" s="7">
        <f t="shared" si="785"/>
        <v>2500</v>
      </c>
    </row>
    <row r="1020" spans="1:10">
      <c r="A1020" s="18"/>
      <c r="B1020" s="9">
        <v>5504</v>
      </c>
      <c r="C1020" s="8" t="s">
        <v>21</v>
      </c>
      <c r="D1020" s="7">
        <v>2000</v>
      </c>
      <c r="E1020" s="7"/>
      <c r="F1020" s="178">
        <f t="shared" si="783"/>
        <v>2000</v>
      </c>
      <c r="G1020" s="178">
        <v>1000</v>
      </c>
      <c r="H1020" s="178"/>
      <c r="I1020" s="7">
        <f t="shared" si="784"/>
        <v>1000</v>
      </c>
      <c r="J1020" s="7">
        <f t="shared" si="785"/>
        <v>3000</v>
      </c>
    </row>
    <row r="1021" spans="1:10">
      <c r="A1021" s="18"/>
      <c r="B1021" s="9">
        <v>5511</v>
      </c>
      <c r="C1021" s="8" t="s">
        <v>22</v>
      </c>
      <c r="D1021" s="7">
        <v>28670</v>
      </c>
      <c r="E1021" s="7"/>
      <c r="F1021" s="178">
        <f t="shared" si="783"/>
        <v>28670</v>
      </c>
      <c r="G1021" s="178">
        <v>1500</v>
      </c>
      <c r="H1021" s="178"/>
      <c r="I1021" s="7">
        <f t="shared" si="784"/>
        <v>1500</v>
      </c>
      <c r="J1021" s="7">
        <f t="shared" si="785"/>
        <v>30170</v>
      </c>
    </row>
    <row r="1022" spans="1:10">
      <c r="A1022" s="18"/>
      <c r="B1022" s="9">
        <v>5513</v>
      </c>
      <c r="C1022" s="8" t="s">
        <v>24</v>
      </c>
      <c r="D1022" s="7">
        <v>800</v>
      </c>
      <c r="E1022" s="7"/>
      <c r="F1022" s="178">
        <f t="shared" si="783"/>
        <v>800</v>
      </c>
      <c r="G1022" s="178"/>
      <c r="H1022" s="178"/>
      <c r="I1022" s="7">
        <f t="shared" si="784"/>
        <v>0</v>
      </c>
      <c r="J1022" s="7">
        <f t="shared" si="785"/>
        <v>800</v>
      </c>
    </row>
    <row r="1023" spans="1:10">
      <c r="A1023" s="18"/>
      <c r="B1023" s="9">
        <v>5514</v>
      </c>
      <c r="C1023" s="8" t="s">
        <v>25</v>
      </c>
      <c r="D1023" s="7">
        <v>650</v>
      </c>
      <c r="E1023" s="7"/>
      <c r="F1023" s="178">
        <f t="shared" si="783"/>
        <v>650</v>
      </c>
      <c r="G1023" s="178"/>
      <c r="H1023" s="178"/>
      <c r="I1023" s="7">
        <f t="shared" si="784"/>
        <v>0</v>
      </c>
      <c r="J1023" s="7">
        <f t="shared" si="785"/>
        <v>650</v>
      </c>
    </row>
    <row r="1024" spans="1:10">
      <c r="A1024" s="18"/>
      <c r="B1024" s="9">
        <v>5515</v>
      </c>
      <c r="C1024" s="8" t="s">
        <v>26</v>
      </c>
      <c r="D1024" s="7"/>
      <c r="E1024" s="7"/>
      <c r="F1024" s="178">
        <f t="shared" si="783"/>
        <v>0</v>
      </c>
      <c r="G1024" s="178">
        <v>2000</v>
      </c>
      <c r="H1024" s="178"/>
      <c r="I1024" s="7">
        <f t="shared" si="784"/>
        <v>2000</v>
      </c>
      <c r="J1024" s="7">
        <f t="shared" si="785"/>
        <v>2000</v>
      </c>
    </row>
    <row r="1025" spans="1:10">
      <c r="A1025" s="18"/>
      <c r="B1025" s="9">
        <v>5521</v>
      </c>
      <c r="C1025" s="8" t="s">
        <v>28</v>
      </c>
      <c r="D1025" s="7">
        <v>19100</v>
      </c>
      <c r="E1025" s="7"/>
      <c r="F1025" s="178">
        <f t="shared" si="783"/>
        <v>19100</v>
      </c>
      <c r="G1025" s="178">
        <v>750</v>
      </c>
      <c r="H1025" s="178"/>
      <c r="I1025" s="7">
        <f t="shared" si="784"/>
        <v>750</v>
      </c>
      <c r="J1025" s="7">
        <f t="shared" si="785"/>
        <v>19850</v>
      </c>
    </row>
    <row r="1026" spans="1:10">
      <c r="A1026" s="18"/>
      <c r="B1026" s="9">
        <v>5522</v>
      </c>
      <c r="C1026" s="8" t="s">
        <v>29</v>
      </c>
      <c r="D1026" s="7">
        <v>1400</v>
      </c>
      <c r="E1026" s="7"/>
      <c r="F1026" s="178">
        <f t="shared" ref="F1026:F1030" si="789">SUM(D1026:E1026)</f>
        <v>1400</v>
      </c>
      <c r="G1026" s="178"/>
      <c r="H1026" s="178"/>
      <c r="I1026" s="7">
        <f t="shared" ref="I1026:I1032" si="790">SUM(G1026:H1026)</f>
        <v>0</v>
      </c>
      <c r="J1026" s="7">
        <f t="shared" ref="J1026:J1032" si="791">I1026+F1026</f>
        <v>1400</v>
      </c>
    </row>
    <row r="1027" spans="1:10">
      <c r="A1027" s="18"/>
      <c r="B1027" s="9">
        <v>5524</v>
      </c>
      <c r="C1027" s="8" t="s">
        <v>31</v>
      </c>
      <c r="D1027" s="7">
        <v>1250</v>
      </c>
      <c r="E1027" s="7"/>
      <c r="F1027" s="178">
        <f t="shared" si="789"/>
        <v>1250</v>
      </c>
      <c r="G1027" s="178">
        <v>500</v>
      </c>
      <c r="H1027" s="178"/>
      <c r="I1027" s="7">
        <f t="shared" si="790"/>
        <v>500</v>
      </c>
      <c r="J1027" s="7">
        <f t="shared" si="791"/>
        <v>1750</v>
      </c>
    </row>
    <row r="1028" spans="1:10" ht="26.25">
      <c r="A1028" s="18"/>
      <c r="B1028" s="9">
        <v>5525</v>
      </c>
      <c r="C1028" s="11" t="s">
        <v>48</v>
      </c>
      <c r="D1028" s="7">
        <v>1000</v>
      </c>
      <c r="E1028" s="7"/>
      <c r="F1028" s="178">
        <f t="shared" si="789"/>
        <v>1000</v>
      </c>
      <c r="G1028" s="178">
        <v>2000</v>
      </c>
      <c r="H1028" s="178"/>
      <c r="I1028" s="7">
        <f t="shared" si="790"/>
        <v>2000</v>
      </c>
      <c r="J1028" s="7">
        <f t="shared" si="791"/>
        <v>3000</v>
      </c>
    </row>
    <row r="1029" spans="1:10">
      <c r="A1029" s="18"/>
      <c r="B1029" s="9">
        <v>5526</v>
      </c>
      <c r="C1029" s="11" t="s">
        <v>181</v>
      </c>
      <c r="D1029" s="7">
        <v>109000</v>
      </c>
      <c r="E1029" s="7"/>
      <c r="F1029" s="178">
        <f t="shared" si="789"/>
        <v>109000</v>
      </c>
      <c r="G1029" s="178"/>
      <c r="H1029" s="178"/>
      <c r="I1029" s="7">
        <f t="shared" si="790"/>
        <v>0</v>
      </c>
      <c r="J1029" s="7">
        <f t="shared" si="791"/>
        <v>109000</v>
      </c>
    </row>
    <row r="1030" spans="1:10">
      <c r="A1030" s="18"/>
      <c r="B1030" s="9">
        <v>5532</v>
      </c>
      <c r="C1030" s="8" t="s">
        <v>33</v>
      </c>
      <c r="D1030" s="7">
        <v>100</v>
      </c>
      <c r="E1030" s="7"/>
      <c r="F1030" s="178">
        <f t="shared" si="789"/>
        <v>100</v>
      </c>
      <c r="G1030" s="178"/>
      <c r="H1030" s="178"/>
      <c r="I1030" s="7">
        <f t="shared" si="790"/>
        <v>0</v>
      </c>
      <c r="J1030" s="7">
        <f t="shared" si="791"/>
        <v>100</v>
      </c>
    </row>
    <row r="1031" spans="1:10">
      <c r="A1031" s="15" t="s">
        <v>179</v>
      </c>
      <c r="B1031" s="16"/>
      <c r="C1031" s="17" t="s">
        <v>180</v>
      </c>
      <c r="D1031" s="7">
        <f>SUM(D1032,D1034)</f>
        <v>789549</v>
      </c>
      <c r="E1031" s="7">
        <f t="shared" ref="E1031:H1031" si="792">SUM(E1032,E1034)</f>
        <v>162263</v>
      </c>
      <c r="F1031" s="7">
        <f t="shared" si="792"/>
        <v>951812</v>
      </c>
      <c r="G1031" s="7">
        <f t="shared" si="792"/>
        <v>0</v>
      </c>
      <c r="H1031" s="7">
        <f t="shared" si="792"/>
        <v>0</v>
      </c>
      <c r="I1031" s="7">
        <f t="shared" si="790"/>
        <v>0</v>
      </c>
      <c r="J1031" s="7">
        <f t="shared" si="791"/>
        <v>951812</v>
      </c>
    </row>
    <row r="1032" spans="1:10">
      <c r="A1032" s="18"/>
      <c r="B1032" s="10">
        <v>55</v>
      </c>
      <c r="C1032" s="8" t="s">
        <v>4</v>
      </c>
      <c r="D1032" s="7">
        <f>SUM(D1033)</f>
        <v>87660</v>
      </c>
      <c r="E1032" s="7">
        <f t="shared" ref="E1032:H1032" si="793">SUM(E1033)</f>
        <v>0</v>
      </c>
      <c r="F1032" s="7">
        <f t="shared" si="793"/>
        <v>87660</v>
      </c>
      <c r="G1032" s="7">
        <f t="shared" si="793"/>
        <v>0</v>
      </c>
      <c r="H1032" s="7">
        <f t="shared" si="793"/>
        <v>0</v>
      </c>
      <c r="I1032" s="7">
        <f t="shared" si="790"/>
        <v>0</v>
      </c>
      <c r="J1032" s="7">
        <f t="shared" si="791"/>
        <v>87660</v>
      </c>
    </row>
    <row r="1033" spans="1:10">
      <c r="A1033" s="18"/>
      <c r="B1033" s="9">
        <v>5526</v>
      </c>
      <c r="C1033" s="11" t="s">
        <v>181</v>
      </c>
      <c r="D1033" s="7">
        <v>87660</v>
      </c>
      <c r="E1033" s="7"/>
      <c r="F1033" s="178">
        <f t="shared" ref="F1033:F1036" si="794">SUM(D1033:E1033)</f>
        <v>87660</v>
      </c>
      <c r="G1033" s="178"/>
      <c r="H1033" s="178"/>
      <c r="I1033" s="7">
        <f t="shared" ref="I1033:I1036" si="795">SUM(G1033:H1033)</f>
        <v>0</v>
      </c>
      <c r="J1033" s="7">
        <f t="shared" ref="J1033:J1036" si="796">I1033+F1033</f>
        <v>87660</v>
      </c>
    </row>
    <row r="1034" spans="1:10">
      <c r="A1034" s="18"/>
      <c r="B1034" s="10">
        <v>4</v>
      </c>
      <c r="C1034" s="8" t="s">
        <v>509</v>
      </c>
      <c r="D1034" s="7">
        <f>SUM(D1035:D1036)</f>
        <v>701889</v>
      </c>
      <c r="E1034" s="7">
        <f>SUM(E1035:E1036)</f>
        <v>162263</v>
      </c>
      <c r="F1034" s="7">
        <f>SUM(F1035:F1036)</f>
        <v>864152</v>
      </c>
      <c r="G1034" s="7">
        <f>SUM(G1035:G1036)</f>
        <v>0</v>
      </c>
      <c r="H1034" s="7">
        <f>SUM(H1035:H1036)</f>
        <v>0</v>
      </c>
      <c r="I1034" s="7">
        <f t="shared" si="795"/>
        <v>0</v>
      </c>
      <c r="J1034" s="7">
        <f t="shared" si="796"/>
        <v>864152</v>
      </c>
    </row>
    <row r="1035" spans="1:10">
      <c r="A1035" s="18"/>
      <c r="B1035" s="9">
        <v>4130</v>
      </c>
      <c r="C1035" s="8" t="s">
        <v>38</v>
      </c>
      <c r="D1035" s="7">
        <v>670000</v>
      </c>
      <c r="E1035" s="7">
        <v>162263</v>
      </c>
      <c r="F1035" s="178">
        <f t="shared" si="794"/>
        <v>832263</v>
      </c>
      <c r="G1035" s="178"/>
      <c r="H1035" s="178"/>
      <c r="I1035" s="7">
        <f t="shared" si="795"/>
        <v>0</v>
      </c>
      <c r="J1035" s="7">
        <f t="shared" si="796"/>
        <v>832263</v>
      </c>
    </row>
    <row r="1036" spans="1:10">
      <c r="A1036" s="18"/>
      <c r="B1036" s="9">
        <v>4500</v>
      </c>
      <c r="C1036" s="173" t="s">
        <v>546</v>
      </c>
      <c r="D1036" s="7">
        <v>31889</v>
      </c>
      <c r="E1036" s="7"/>
      <c r="F1036" s="178">
        <f t="shared" si="794"/>
        <v>31889</v>
      </c>
      <c r="G1036" s="178"/>
      <c r="H1036" s="178"/>
      <c r="I1036" s="7">
        <f t="shared" si="795"/>
        <v>0</v>
      </c>
      <c r="J1036" s="7">
        <f t="shared" si="796"/>
        <v>31889</v>
      </c>
    </row>
    <row r="1037" spans="1:10">
      <c r="A1037" s="15" t="s">
        <v>187</v>
      </c>
      <c r="B1037" s="16"/>
      <c r="C1037" s="17" t="s">
        <v>438</v>
      </c>
      <c r="D1037" s="7">
        <f>SUM(D1038,D1041)</f>
        <v>295746</v>
      </c>
      <c r="E1037" s="7">
        <f t="shared" ref="E1037:H1037" si="797">SUM(E1038,E1041)</f>
        <v>0</v>
      </c>
      <c r="F1037" s="7">
        <f t="shared" si="797"/>
        <v>295746</v>
      </c>
      <c r="G1037" s="7">
        <f t="shared" si="797"/>
        <v>10000</v>
      </c>
      <c r="H1037" s="7">
        <f t="shared" si="797"/>
        <v>0</v>
      </c>
      <c r="I1037" s="7">
        <f t="shared" ref="I1037:I1048" si="798">SUM(G1037:H1037)</f>
        <v>10000</v>
      </c>
      <c r="J1037" s="7">
        <f t="shared" ref="J1037:J1048" si="799">I1037+F1037</f>
        <v>305746</v>
      </c>
    </row>
    <row r="1038" spans="1:10">
      <c r="A1038" s="18" t="s">
        <v>187</v>
      </c>
      <c r="B1038" s="10">
        <v>50</v>
      </c>
      <c r="C1038" s="8" t="s">
        <v>3</v>
      </c>
      <c r="D1038" s="7">
        <f>SUM(D1039:D1040)</f>
        <v>230216</v>
      </c>
      <c r="E1038" s="7">
        <f t="shared" ref="E1038:H1038" si="800">SUM(E1039:E1040)</f>
        <v>0</v>
      </c>
      <c r="F1038" s="7">
        <f t="shared" si="800"/>
        <v>230216</v>
      </c>
      <c r="G1038" s="7">
        <f t="shared" si="800"/>
        <v>0</v>
      </c>
      <c r="H1038" s="7">
        <f t="shared" si="800"/>
        <v>0</v>
      </c>
      <c r="I1038" s="7">
        <f t="shared" si="798"/>
        <v>0</v>
      </c>
      <c r="J1038" s="7">
        <f t="shared" si="799"/>
        <v>230216</v>
      </c>
    </row>
    <row r="1039" spans="1:10">
      <c r="A1039" s="18" t="s">
        <v>187</v>
      </c>
      <c r="B1039" s="9">
        <v>5002</v>
      </c>
      <c r="C1039" s="8" t="s">
        <v>13</v>
      </c>
      <c r="D1039" s="7">
        <v>172060</v>
      </c>
      <c r="E1039" s="7"/>
      <c r="F1039" s="178">
        <f t="shared" ref="F1039:F1048" si="801">SUM(D1039:E1039)</f>
        <v>172060</v>
      </c>
      <c r="G1039" s="178"/>
      <c r="H1039" s="178"/>
      <c r="I1039" s="7">
        <f t="shared" si="798"/>
        <v>0</v>
      </c>
      <c r="J1039" s="7">
        <f t="shared" si="799"/>
        <v>172060</v>
      </c>
    </row>
    <row r="1040" spans="1:10">
      <c r="A1040" s="18" t="s">
        <v>187</v>
      </c>
      <c r="B1040" s="9">
        <v>506</v>
      </c>
      <c r="C1040" s="8" t="s">
        <v>17</v>
      </c>
      <c r="D1040" s="7">
        <v>58156</v>
      </c>
      <c r="E1040" s="7"/>
      <c r="F1040" s="178">
        <f t="shared" si="801"/>
        <v>58156</v>
      </c>
      <c r="G1040" s="178"/>
      <c r="H1040" s="178"/>
      <c r="I1040" s="7">
        <f t="shared" si="798"/>
        <v>0</v>
      </c>
      <c r="J1040" s="7">
        <f t="shared" si="799"/>
        <v>58156</v>
      </c>
    </row>
    <row r="1041" spans="1:10">
      <c r="A1041" s="18" t="s">
        <v>187</v>
      </c>
      <c r="B1041" s="10">
        <v>55</v>
      </c>
      <c r="C1041" s="8" t="s">
        <v>4</v>
      </c>
      <c r="D1041" s="7">
        <f>SUM(D1042:D1048)</f>
        <v>65530</v>
      </c>
      <c r="E1041" s="7">
        <f t="shared" ref="E1041:H1041" si="802">SUM(E1042:E1048)</f>
        <v>0</v>
      </c>
      <c r="F1041" s="7">
        <f t="shared" si="802"/>
        <v>65530</v>
      </c>
      <c r="G1041" s="7">
        <f t="shared" si="802"/>
        <v>10000</v>
      </c>
      <c r="H1041" s="7">
        <f t="shared" si="802"/>
        <v>0</v>
      </c>
      <c r="I1041" s="7">
        <f t="shared" si="798"/>
        <v>10000</v>
      </c>
      <c r="J1041" s="7">
        <f t="shared" si="799"/>
        <v>75530</v>
      </c>
    </row>
    <row r="1042" spans="1:10">
      <c r="A1042" s="18" t="s">
        <v>187</v>
      </c>
      <c r="B1042" s="9">
        <v>5500</v>
      </c>
      <c r="C1042" s="8" t="s">
        <v>18</v>
      </c>
      <c r="D1042" s="7">
        <v>1430</v>
      </c>
      <c r="E1042" s="7"/>
      <c r="F1042" s="178">
        <f t="shared" si="801"/>
        <v>1430</v>
      </c>
      <c r="G1042" s="178"/>
      <c r="H1042" s="178"/>
      <c r="I1042" s="7">
        <f t="shared" si="798"/>
        <v>0</v>
      </c>
      <c r="J1042" s="7">
        <f t="shared" si="799"/>
        <v>1430</v>
      </c>
    </row>
    <row r="1043" spans="1:10">
      <c r="A1043" s="18" t="s">
        <v>187</v>
      </c>
      <c r="B1043" s="9">
        <v>5504</v>
      </c>
      <c r="C1043" s="8" t="s">
        <v>21</v>
      </c>
      <c r="D1043" s="7">
        <v>100</v>
      </c>
      <c r="E1043" s="7"/>
      <c r="F1043" s="178">
        <f t="shared" si="801"/>
        <v>100</v>
      </c>
      <c r="G1043" s="178"/>
      <c r="H1043" s="178"/>
      <c r="I1043" s="7">
        <f t="shared" si="798"/>
        <v>0</v>
      </c>
      <c r="J1043" s="7">
        <f t="shared" si="799"/>
        <v>100</v>
      </c>
    </row>
    <row r="1044" spans="1:10">
      <c r="A1044" s="18" t="s">
        <v>187</v>
      </c>
      <c r="B1044" s="9">
        <v>5511</v>
      </c>
      <c r="C1044" s="8" t="s">
        <v>22</v>
      </c>
      <c r="D1044" s="7">
        <v>43200</v>
      </c>
      <c r="E1044" s="7"/>
      <c r="F1044" s="178">
        <f t="shared" si="801"/>
        <v>43200</v>
      </c>
      <c r="G1044" s="178">
        <v>10000</v>
      </c>
      <c r="H1044" s="178"/>
      <c r="I1044" s="7">
        <f t="shared" si="798"/>
        <v>10000</v>
      </c>
      <c r="J1044" s="7">
        <f t="shared" si="799"/>
        <v>53200</v>
      </c>
    </row>
    <row r="1045" spans="1:10">
      <c r="A1045" s="18" t="s">
        <v>187</v>
      </c>
      <c r="B1045" s="9">
        <v>5513</v>
      </c>
      <c r="C1045" s="8" t="s">
        <v>24</v>
      </c>
      <c r="D1045" s="7">
        <v>900</v>
      </c>
      <c r="E1045" s="7"/>
      <c r="F1045" s="178">
        <f t="shared" si="801"/>
        <v>900</v>
      </c>
      <c r="G1045" s="178"/>
      <c r="H1045" s="178"/>
      <c r="I1045" s="7">
        <f t="shared" si="798"/>
        <v>0</v>
      </c>
      <c r="J1045" s="7">
        <f t="shared" si="799"/>
        <v>900</v>
      </c>
    </row>
    <row r="1046" spans="1:10">
      <c r="A1046" s="18" t="s">
        <v>187</v>
      </c>
      <c r="B1046" s="9">
        <v>5514</v>
      </c>
      <c r="C1046" s="8" t="s">
        <v>25</v>
      </c>
      <c r="D1046" s="7">
        <v>350</v>
      </c>
      <c r="E1046" s="7"/>
      <c r="F1046" s="178">
        <f t="shared" si="801"/>
        <v>350</v>
      </c>
      <c r="G1046" s="178"/>
      <c r="H1046" s="178"/>
      <c r="I1046" s="7">
        <f t="shared" si="798"/>
        <v>0</v>
      </c>
      <c r="J1046" s="7">
        <f t="shared" si="799"/>
        <v>350</v>
      </c>
    </row>
    <row r="1047" spans="1:10">
      <c r="A1047" s="18" t="s">
        <v>187</v>
      </c>
      <c r="B1047" s="9">
        <v>5522</v>
      </c>
      <c r="C1047" s="8" t="s">
        <v>29</v>
      </c>
      <c r="D1047" s="7">
        <v>300</v>
      </c>
      <c r="E1047" s="7"/>
      <c r="F1047" s="178">
        <f t="shared" si="801"/>
        <v>300</v>
      </c>
      <c r="G1047" s="178"/>
      <c r="H1047" s="178"/>
      <c r="I1047" s="7">
        <f t="shared" si="798"/>
        <v>0</v>
      </c>
      <c r="J1047" s="7">
        <f t="shared" si="799"/>
        <v>300</v>
      </c>
    </row>
    <row r="1048" spans="1:10">
      <c r="A1048" s="18" t="s">
        <v>187</v>
      </c>
      <c r="B1048" s="9">
        <v>5526</v>
      </c>
      <c r="C1048" s="11" t="s">
        <v>181</v>
      </c>
      <c r="D1048" s="7">
        <v>19250</v>
      </c>
      <c r="E1048" s="7"/>
      <c r="F1048" s="178">
        <f t="shared" si="801"/>
        <v>19250</v>
      </c>
      <c r="G1048" s="178"/>
      <c r="H1048" s="178"/>
      <c r="I1048" s="7">
        <f t="shared" si="798"/>
        <v>0</v>
      </c>
      <c r="J1048" s="7">
        <f t="shared" si="799"/>
        <v>19250</v>
      </c>
    </row>
    <row r="1049" spans="1:10">
      <c r="A1049" s="15" t="s">
        <v>189</v>
      </c>
      <c r="B1049" s="16"/>
      <c r="C1049" s="17" t="s">
        <v>190</v>
      </c>
      <c r="D1049" s="7">
        <f>SUM(D1050,D1052)</f>
        <v>0</v>
      </c>
      <c r="E1049" s="7">
        <f t="shared" ref="E1049:H1049" si="803">SUM(E1050,E1052)</f>
        <v>1494425</v>
      </c>
      <c r="F1049" s="7">
        <f t="shared" si="803"/>
        <v>1494425</v>
      </c>
      <c r="G1049" s="7">
        <f t="shared" si="803"/>
        <v>0</v>
      </c>
      <c r="H1049" s="7">
        <f t="shared" si="803"/>
        <v>0</v>
      </c>
      <c r="I1049" s="7">
        <f t="shared" ref="I1049:I1051" si="804">SUM(G1049:H1049)</f>
        <v>0</v>
      </c>
      <c r="J1049" s="7">
        <f t="shared" ref="J1049:J1051" si="805">I1049+F1049</f>
        <v>1494425</v>
      </c>
    </row>
    <row r="1050" spans="1:10">
      <c r="A1050" s="18"/>
      <c r="B1050" s="10">
        <v>55</v>
      </c>
      <c r="C1050" s="8" t="s">
        <v>4</v>
      </c>
      <c r="D1050" s="7">
        <f>SUM(D1051)</f>
        <v>0</v>
      </c>
      <c r="E1050" s="7">
        <f t="shared" ref="E1050:H1050" si="806">SUM(E1051)</f>
        <v>53318</v>
      </c>
      <c r="F1050" s="7">
        <f t="shared" si="806"/>
        <v>53318</v>
      </c>
      <c r="G1050" s="7">
        <f t="shared" si="806"/>
        <v>0</v>
      </c>
      <c r="H1050" s="7">
        <f t="shared" si="806"/>
        <v>0</v>
      </c>
      <c r="I1050" s="7">
        <f t="shared" si="804"/>
        <v>0</v>
      </c>
      <c r="J1050" s="7">
        <f t="shared" si="805"/>
        <v>53318</v>
      </c>
    </row>
    <row r="1051" spans="1:10">
      <c r="A1051" s="18"/>
      <c r="B1051" s="9">
        <v>5511</v>
      </c>
      <c r="C1051" s="8" t="s">
        <v>22</v>
      </c>
      <c r="D1051" s="7"/>
      <c r="E1051" s="7">
        <v>53318</v>
      </c>
      <c r="F1051" s="178">
        <f t="shared" ref="F1051" si="807">SUM(D1051:E1051)</f>
        <v>53318</v>
      </c>
      <c r="G1051" s="178"/>
      <c r="H1051" s="178"/>
      <c r="I1051" s="7">
        <f t="shared" si="804"/>
        <v>0</v>
      </c>
      <c r="J1051" s="7">
        <f t="shared" si="805"/>
        <v>53318</v>
      </c>
    </row>
    <row r="1052" spans="1:10">
      <c r="A1052" s="18"/>
      <c r="B1052" s="10">
        <v>4</v>
      </c>
      <c r="C1052" s="8" t="s">
        <v>509</v>
      </c>
      <c r="D1052" s="7">
        <f>SUM(D1053)</f>
        <v>0</v>
      </c>
      <c r="E1052" s="7">
        <f t="shared" ref="E1052:H1052" si="808">SUM(E1053)</f>
        <v>1441107</v>
      </c>
      <c r="F1052" s="7">
        <f t="shared" si="808"/>
        <v>1441107</v>
      </c>
      <c r="G1052" s="7">
        <f t="shared" si="808"/>
        <v>0</v>
      </c>
      <c r="H1052" s="7">
        <f t="shared" si="808"/>
        <v>0</v>
      </c>
      <c r="I1052" s="7">
        <f t="shared" ref="I1052:I1059" si="809">SUM(G1052:H1052)</f>
        <v>0</v>
      </c>
      <c r="J1052" s="7">
        <f t="shared" ref="J1052:J1059" si="810">I1052+F1052</f>
        <v>1441107</v>
      </c>
    </row>
    <row r="1053" spans="1:10">
      <c r="A1053" s="18"/>
      <c r="B1053" s="9">
        <v>4131</v>
      </c>
      <c r="C1053" s="8" t="s">
        <v>39</v>
      </c>
      <c r="D1053" s="7"/>
      <c r="E1053" s="7">
        <v>1441107</v>
      </c>
      <c r="F1053" s="178">
        <f t="shared" ref="F1053:F1059" si="811">SUM(D1053:E1053)</f>
        <v>1441107</v>
      </c>
      <c r="G1053" s="178"/>
      <c r="H1053" s="178"/>
      <c r="I1053" s="7">
        <f t="shared" si="809"/>
        <v>0</v>
      </c>
      <c r="J1053" s="7">
        <f t="shared" si="810"/>
        <v>1441107</v>
      </c>
    </row>
    <row r="1054" spans="1:10">
      <c r="A1054" s="15" t="s">
        <v>177</v>
      </c>
      <c r="B1054" s="16"/>
      <c r="C1054" s="17" t="s">
        <v>178</v>
      </c>
      <c r="D1054" s="7">
        <f>SUM(D1055,D1058,D1060)</f>
        <v>795340</v>
      </c>
      <c r="E1054" s="7">
        <f t="shared" ref="E1054:H1054" si="812">SUM(E1055,E1058,E1060)</f>
        <v>0</v>
      </c>
      <c r="F1054" s="7">
        <f t="shared" si="812"/>
        <v>795340</v>
      </c>
      <c r="G1054" s="7">
        <f t="shared" si="812"/>
        <v>0</v>
      </c>
      <c r="H1054" s="7">
        <f t="shared" si="812"/>
        <v>0</v>
      </c>
      <c r="I1054" s="7">
        <f t="shared" si="809"/>
        <v>0</v>
      </c>
      <c r="J1054" s="7">
        <f t="shared" si="810"/>
        <v>795340</v>
      </c>
    </row>
    <row r="1055" spans="1:10">
      <c r="A1055" s="18"/>
      <c r="B1055" s="10">
        <v>50</v>
      </c>
      <c r="C1055" s="8" t="s">
        <v>3</v>
      </c>
      <c r="D1055" s="7">
        <f>SUM(D1056:D1057)</f>
        <v>5700</v>
      </c>
      <c r="E1055" s="7">
        <f t="shared" ref="E1055:H1055" si="813">SUM(E1056:E1057)</f>
        <v>0</v>
      </c>
      <c r="F1055" s="7">
        <f t="shared" si="813"/>
        <v>5700</v>
      </c>
      <c r="G1055" s="7">
        <f t="shared" si="813"/>
        <v>0</v>
      </c>
      <c r="H1055" s="7">
        <f t="shared" si="813"/>
        <v>0</v>
      </c>
      <c r="I1055" s="7">
        <f t="shared" si="809"/>
        <v>0</v>
      </c>
      <c r="J1055" s="7">
        <f t="shared" si="810"/>
        <v>5700</v>
      </c>
    </row>
    <row r="1056" spans="1:10">
      <c r="A1056" s="18"/>
      <c r="B1056" s="9">
        <v>5008</v>
      </c>
      <c r="C1056" s="8" t="s">
        <v>15</v>
      </c>
      <c r="D1056" s="7">
        <v>4300</v>
      </c>
      <c r="E1056" s="7"/>
      <c r="F1056" s="178">
        <f t="shared" si="811"/>
        <v>4300</v>
      </c>
      <c r="G1056" s="178"/>
      <c r="H1056" s="178"/>
      <c r="I1056" s="7">
        <f t="shared" si="809"/>
        <v>0</v>
      </c>
      <c r="J1056" s="7">
        <f t="shared" si="810"/>
        <v>4300</v>
      </c>
    </row>
    <row r="1057" spans="1:10">
      <c r="A1057" s="18"/>
      <c r="B1057" s="9">
        <v>506</v>
      </c>
      <c r="C1057" s="8" t="s">
        <v>17</v>
      </c>
      <c r="D1057" s="7">
        <v>1400</v>
      </c>
      <c r="E1057" s="7"/>
      <c r="F1057" s="178">
        <f t="shared" si="811"/>
        <v>1400</v>
      </c>
      <c r="G1057" s="178"/>
      <c r="H1057" s="178"/>
      <c r="I1057" s="7">
        <f t="shared" si="809"/>
        <v>0</v>
      </c>
      <c r="J1057" s="7">
        <f t="shared" si="810"/>
        <v>1400</v>
      </c>
    </row>
    <row r="1058" spans="1:10">
      <c r="A1058" s="18"/>
      <c r="B1058" s="10">
        <v>55</v>
      </c>
      <c r="C1058" s="8" t="s">
        <v>4</v>
      </c>
      <c r="D1058" s="7">
        <f>SUM(D1059)</f>
        <v>117243</v>
      </c>
      <c r="E1058" s="7">
        <f t="shared" ref="E1058:H1058" si="814">SUM(E1059)</f>
        <v>0</v>
      </c>
      <c r="F1058" s="7">
        <f t="shared" si="814"/>
        <v>117243</v>
      </c>
      <c r="G1058" s="7">
        <f t="shared" si="814"/>
        <v>0</v>
      </c>
      <c r="H1058" s="7">
        <f t="shared" si="814"/>
        <v>0</v>
      </c>
      <c r="I1058" s="7">
        <f t="shared" si="809"/>
        <v>0</v>
      </c>
      <c r="J1058" s="7">
        <f t="shared" si="810"/>
        <v>117243</v>
      </c>
    </row>
    <row r="1059" spans="1:10">
      <c r="A1059" s="18"/>
      <c r="B1059" s="9">
        <v>5526</v>
      </c>
      <c r="C1059" s="11" t="s">
        <v>181</v>
      </c>
      <c r="D1059" s="7">
        <v>117243</v>
      </c>
      <c r="E1059" s="7"/>
      <c r="F1059" s="178">
        <f t="shared" si="811"/>
        <v>117243</v>
      </c>
      <c r="G1059" s="178"/>
      <c r="H1059" s="178"/>
      <c r="I1059" s="7">
        <f t="shared" si="809"/>
        <v>0</v>
      </c>
      <c r="J1059" s="7">
        <f t="shared" si="810"/>
        <v>117243</v>
      </c>
    </row>
    <row r="1060" spans="1:10">
      <c r="A1060" s="18"/>
      <c r="B1060" s="10">
        <v>4</v>
      </c>
      <c r="C1060" s="8" t="s">
        <v>509</v>
      </c>
      <c r="D1060" s="7">
        <f>SUM(D1061:D1062)</f>
        <v>672397</v>
      </c>
      <c r="E1060" s="7">
        <f t="shared" ref="E1060:H1060" si="815">SUM(E1061:E1062)</f>
        <v>0</v>
      </c>
      <c r="F1060" s="7">
        <f t="shared" si="815"/>
        <v>672397</v>
      </c>
      <c r="G1060" s="7">
        <f t="shared" si="815"/>
        <v>0</v>
      </c>
      <c r="H1060" s="7">
        <f t="shared" si="815"/>
        <v>0</v>
      </c>
      <c r="I1060" s="7">
        <f t="shared" ref="I1060:I1064" si="816">SUM(G1060:H1060)</f>
        <v>0</v>
      </c>
      <c r="J1060" s="7">
        <f t="shared" ref="J1060:J1064" si="817">I1060+F1060</f>
        <v>672397</v>
      </c>
    </row>
    <row r="1061" spans="1:10" ht="26.25">
      <c r="A1061" s="18"/>
      <c r="B1061" s="9">
        <v>4138</v>
      </c>
      <c r="C1061" s="11" t="s">
        <v>512</v>
      </c>
      <c r="D1061" s="7">
        <v>640000</v>
      </c>
      <c r="E1061" s="7"/>
      <c r="F1061" s="178">
        <f t="shared" ref="F1061:F1062" si="818">SUM(D1061:E1061)</f>
        <v>640000</v>
      </c>
      <c r="G1061" s="178"/>
      <c r="H1061" s="178"/>
      <c r="I1061" s="7">
        <f t="shared" si="816"/>
        <v>0</v>
      </c>
      <c r="J1061" s="7">
        <f t="shared" si="817"/>
        <v>640000</v>
      </c>
    </row>
    <row r="1062" spans="1:10">
      <c r="A1062" s="18"/>
      <c r="B1062" s="9">
        <v>4500</v>
      </c>
      <c r="C1062" s="173" t="s">
        <v>546</v>
      </c>
      <c r="D1062" s="7">
        <v>32397</v>
      </c>
      <c r="E1062" s="7"/>
      <c r="F1062" s="178">
        <f t="shared" si="818"/>
        <v>32397</v>
      </c>
      <c r="G1062" s="178"/>
      <c r="H1062" s="178"/>
      <c r="I1062" s="7">
        <f t="shared" si="816"/>
        <v>0</v>
      </c>
      <c r="J1062" s="7">
        <f t="shared" si="817"/>
        <v>32397</v>
      </c>
    </row>
    <row r="1063" spans="1:10">
      <c r="A1063" s="15" t="s">
        <v>191</v>
      </c>
      <c r="B1063" s="16"/>
      <c r="C1063" s="17" t="s">
        <v>192</v>
      </c>
      <c r="D1063" s="7">
        <f>SUM(D1064,D1067)</f>
        <v>13965</v>
      </c>
      <c r="E1063" s="7">
        <f t="shared" ref="E1063:H1063" si="819">SUM(E1064,E1067)</f>
        <v>0</v>
      </c>
      <c r="F1063" s="7">
        <f t="shared" si="819"/>
        <v>13965</v>
      </c>
      <c r="G1063" s="7">
        <f t="shared" si="819"/>
        <v>0</v>
      </c>
      <c r="H1063" s="7">
        <f t="shared" si="819"/>
        <v>0</v>
      </c>
      <c r="I1063" s="7">
        <f t="shared" si="816"/>
        <v>0</v>
      </c>
      <c r="J1063" s="7">
        <f t="shared" si="817"/>
        <v>13965</v>
      </c>
    </row>
    <row r="1064" spans="1:10">
      <c r="A1064" s="18"/>
      <c r="B1064" s="10">
        <v>55</v>
      </c>
      <c r="C1064" s="8" t="s">
        <v>4</v>
      </c>
      <c r="D1064" s="7">
        <f>SUM(D1065:D1066)</f>
        <v>13000</v>
      </c>
      <c r="E1064" s="7">
        <f>SUM(E1065:E1066)</f>
        <v>0</v>
      </c>
      <c r="F1064" s="7">
        <f>SUM(F1065:F1066)</f>
        <v>13000</v>
      </c>
      <c r="G1064" s="7">
        <f>SUM(G1065:G1066)</f>
        <v>0</v>
      </c>
      <c r="H1064" s="7">
        <f>SUM(H1065:H1066)</f>
        <v>0</v>
      </c>
      <c r="I1064" s="7">
        <f t="shared" si="816"/>
        <v>0</v>
      </c>
      <c r="J1064" s="7">
        <f t="shared" si="817"/>
        <v>13000</v>
      </c>
    </row>
    <row r="1065" spans="1:10" s="261" customFormat="1">
      <c r="A1065" s="18"/>
      <c r="B1065" s="9">
        <v>5500</v>
      </c>
      <c r="C1065" s="8" t="s">
        <v>18</v>
      </c>
      <c r="D1065" s="7">
        <v>3000</v>
      </c>
      <c r="E1065" s="7"/>
      <c r="F1065" s="178">
        <f t="shared" ref="F1065:F1067" si="820">SUM(D1065:E1065)</f>
        <v>3000</v>
      </c>
      <c r="G1065" s="7"/>
      <c r="H1065" s="7"/>
      <c r="I1065" s="7">
        <f t="shared" ref="I1065:I1066" si="821">SUM(G1065:H1065)</f>
        <v>0</v>
      </c>
      <c r="J1065" s="7">
        <f t="shared" ref="J1065:J1066" si="822">I1065+F1065</f>
        <v>3000</v>
      </c>
    </row>
    <row r="1066" spans="1:10" s="261" customFormat="1">
      <c r="A1066" s="18"/>
      <c r="B1066" s="9">
        <v>5502</v>
      </c>
      <c r="C1066" s="8" t="s">
        <v>19</v>
      </c>
      <c r="D1066" s="7">
        <v>10000</v>
      </c>
      <c r="E1066" s="7"/>
      <c r="F1066" s="178">
        <f t="shared" si="820"/>
        <v>10000</v>
      </c>
      <c r="G1066" s="7"/>
      <c r="H1066" s="7"/>
      <c r="I1066" s="7">
        <f t="shared" si="821"/>
        <v>0</v>
      </c>
      <c r="J1066" s="7">
        <f t="shared" si="822"/>
        <v>10000</v>
      </c>
    </row>
    <row r="1067" spans="1:10">
      <c r="A1067" s="18"/>
      <c r="B1067" s="10">
        <v>4</v>
      </c>
      <c r="C1067" s="8" t="s">
        <v>509</v>
      </c>
      <c r="D1067" s="7">
        <f>SUM(D1068)</f>
        <v>965</v>
      </c>
      <c r="E1067" s="7">
        <f t="shared" ref="E1067:H1067" si="823">SUM(E1068)</f>
        <v>0</v>
      </c>
      <c r="F1067" s="178">
        <f t="shared" si="820"/>
        <v>965</v>
      </c>
      <c r="G1067" s="7">
        <f t="shared" si="823"/>
        <v>0</v>
      </c>
      <c r="H1067" s="7">
        <f t="shared" si="823"/>
        <v>0</v>
      </c>
      <c r="I1067" s="7">
        <f t="shared" ref="I1067:I1068" si="824">SUM(G1067:H1067)</f>
        <v>0</v>
      </c>
      <c r="J1067" s="7">
        <f t="shared" ref="J1067:J1068" si="825">I1067+F1067</f>
        <v>965</v>
      </c>
    </row>
    <row r="1068" spans="1:10">
      <c r="A1068" s="18"/>
      <c r="B1068" s="9">
        <v>452</v>
      </c>
      <c r="C1068" s="8" t="s">
        <v>510</v>
      </c>
      <c r="D1068" s="7">
        <v>965</v>
      </c>
      <c r="E1068" s="7"/>
      <c r="F1068" s="178">
        <f t="shared" ref="F1068" si="826">SUM(D1068:E1068)</f>
        <v>965</v>
      </c>
      <c r="G1068" s="178"/>
      <c r="H1068" s="178"/>
      <c r="I1068" s="7">
        <f t="shared" si="824"/>
        <v>0</v>
      </c>
      <c r="J1068" s="7">
        <f t="shared" si="825"/>
        <v>965</v>
      </c>
    </row>
    <row r="1070" spans="1:10">
      <c r="A1070" s="261" t="s">
        <v>484</v>
      </c>
    </row>
    <row r="1072" spans="1:10">
      <c r="A1072" s="266" t="s">
        <v>570</v>
      </c>
    </row>
    <row r="1073" spans="1:1">
      <c r="A1073" s="266" t="s">
        <v>552</v>
      </c>
    </row>
  </sheetData>
  <mergeCells count="18">
    <mergeCell ref="A842:C842"/>
    <mergeCell ref="A923:C923"/>
    <mergeCell ref="A446:C446"/>
    <mergeCell ref="A601:C601"/>
    <mergeCell ref="A639:C639"/>
    <mergeCell ref="A747:C747"/>
    <mergeCell ref="A792:C792"/>
    <mergeCell ref="A1:J1"/>
    <mergeCell ref="A2:J2"/>
    <mergeCell ref="A5:B5"/>
    <mergeCell ref="D4:F4"/>
    <mergeCell ref="G4:I4"/>
    <mergeCell ref="A91:C91"/>
    <mergeCell ref="A136:C136"/>
    <mergeCell ref="A175:C175"/>
    <mergeCell ref="A212:C212"/>
    <mergeCell ref="J4:J5"/>
    <mergeCell ref="A27:C2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&amp;RLisa 1
Tartu Linnavalitsuse 30.12.2014. a 
korralduse nr  juurde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F16" sqref="F16"/>
    </sheetView>
  </sheetViews>
  <sheetFormatPr defaultRowHeight="15"/>
  <cols>
    <col min="1" max="1" width="29" style="261" customWidth="1"/>
    <col min="2" max="2" width="11.5703125" style="261" customWidth="1"/>
    <col min="3" max="3" width="7.5703125" style="261" bestFit="1" customWidth="1"/>
    <col min="4" max="4" width="7.42578125" style="261" bestFit="1" customWidth="1"/>
    <col min="5" max="5" width="9" style="261" bestFit="1" customWidth="1"/>
    <col min="6" max="6" width="8.85546875" style="261" bestFit="1" customWidth="1"/>
    <col min="7" max="9" width="8.42578125" style="261" bestFit="1" customWidth="1"/>
    <col min="10" max="10" width="8.42578125" style="261" customWidth="1"/>
    <col min="11" max="11" width="7.28515625" style="261" bestFit="1" customWidth="1"/>
    <col min="12" max="16384" width="9.140625" style="261"/>
  </cols>
  <sheetData>
    <row r="1" spans="1:12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2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2">
      <c r="A3" s="341" t="s">
        <v>581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</row>
    <row r="4" spans="1:12">
      <c r="A4" s="341" t="s">
        <v>541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</row>
    <row r="5" spans="1:12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</row>
    <row r="6" spans="1:12" ht="160.5">
      <c r="A6" s="136"/>
      <c r="B6" s="265" t="s">
        <v>613</v>
      </c>
      <c r="C6" s="262" t="s">
        <v>540</v>
      </c>
      <c r="D6" s="262" t="s">
        <v>611</v>
      </c>
      <c r="E6" s="263" t="s">
        <v>612</v>
      </c>
      <c r="F6" s="264" t="s">
        <v>538</v>
      </c>
      <c r="G6" s="262" t="s">
        <v>306</v>
      </c>
      <c r="H6" s="262" t="s">
        <v>319</v>
      </c>
      <c r="I6" s="262" t="s">
        <v>322</v>
      </c>
      <c r="J6" s="262" t="s">
        <v>276</v>
      </c>
      <c r="K6" s="262" t="s">
        <v>291</v>
      </c>
    </row>
    <row r="7" spans="1:12">
      <c r="A7" s="137"/>
      <c r="B7" s="159"/>
      <c r="C7" s="250">
        <v>3500</v>
      </c>
      <c r="D7" s="159">
        <v>3500</v>
      </c>
      <c r="E7" s="159">
        <v>3500</v>
      </c>
      <c r="F7" s="159"/>
      <c r="G7" s="159">
        <v>5002</v>
      </c>
      <c r="H7" s="160">
        <v>506</v>
      </c>
      <c r="I7" s="159" t="s">
        <v>315</v>
      </c>
      <c r="J7" s="159">
        <v>5524</v>
      </c>
      <c r="K7" s="159">
        <v>5525</v>
      </c>
    </row>
    <row r="8" spans="1:12">
      <c r="A8" s="157" t="s">
        <v>523</v>
      </c>
      <c r="B8" s="162">
        <f>SUM(C8:E8)</f>
        <v>300</v>
      </c>
      <c r="C8" s="163">
        <v>300</v>
      </c>
      <c r="D8" s="161"/>
      <c r="E8" s="161"/>
      <c r="F8" s="162">
        <f>SUM(G8:K8)</f>
        <v>300</v>
      </c>
      <c r="G8" s="163"/>
      <c r="H8" s="161"/>
      <c r="I8" s="161">
        <v>300</v>
      </c>
      <c r="J8" s="161"/>
      <c r="K8" s="161"/>
    </row>
    <row r="9" spans="1:12">
      <c r="A9" s="138" t="s">
        <v>588</v>
      </c>
      <c r="B9" s="162">
        <f>SUM(C9:E9)</f>
        <v>6000</v>
      </c>
      <c r="C9" s="163"/>
      <c r="D9" s="161">
        <v>2000</v>
      </c>
      <c r="E9" s="161">
        <v>4000</v>
      </c>
      <c r="F9" s="162">
        <f>SUM(G9:K9)</f>
        <v>6000</v>
      </c>
      <c r="G9" s="163">
        <v>1200</v>
      </c>
      <c r="H9" s="161">
        <v>408</v>
      </c>
      <c r="I9" s="161"/>
      <c r="J9" s="161">
        <v>392</v>
      </c>
      <c r="K9" s="161">
        <v>4000</v>
      </c>
    </row>
    <row r="10" spans="1:12">
      <c r="A10" s="139" t="s">
        <v>294</v>
      </c>
      <c r="B10" s="104">
        <f t="shared" ref="B10:K10" si="0">SUM(B8:B9)</f>
        <v>6300</v>
      </c>
      <c r="C10" s="158">
        <f t="shared" si="0"/>
        <v>300</v>
      </c>
      <c r="D10" s="104">
        <f t="shared" si="0"/>
        <v>2000</v>
      </c>
      <c r="E10" s="104">
        <f t="shared" si="0"/>
        <v>4000</v>
      </c>
      <c r="F10" s="104">
        <f t="shared" si="0"/>
        <v>6300</v>
      </c>
      <c r="G10" s="251">
        <f t="shared" si="0"/>
        <v>1200</v>
      </c>
      <c r="H10" s="252">
        <f t="shared" si="0"/>
        <v>408</v>
      </c>
      <c r="I10" s="252">
        <f t="shared" si="0"/>
        <v>300</v>
      </c>
      <c r="J10" s="252">
        <f t="shared" si="0"/>
        <v>392</v>
      </c>
      <c r="K10" s="252">
        <f t="shared" si="0"/>
        <v>4000</v>
      </c>
    </row>
    <row r="11" spans="1:12">
      <c r="L11" s="130"/>
    </row>
    <row r="12" spans="1:12">
      <c r="A12" s="94" t="s">
        <v>226</v>
      </c>
      <c r="L12" s="130"/>
    </row>
    <row r="13" spans="1:12">
      <c r="A13" s="94"/>
      <c r="L13" s="130"/>
    </row>
    <row r="14" spans="1:12">
      <c r="A14" s="266" t="s">
        <v>551</v>
      </c>
    </row>
    <row r="15" spans="1:12">
      <c r="A15" s="266" t="s">
        <v>552</v>
      </c>
    </row>
  </sheetData>
  <mergeCells count="2">
    <mergeCell ref="A3:K3"/>
    <mergeCell ref="A4:K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&amp;RLisa 10
Tartu Linnavalitsuse 30.12.2014. a 
korralduse nr  juurde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F78"/>
  <sheetViews>
    <sheetView workbookViewId="0">
      <selection activeCell="B33" sqref="B33"/>
    </sheetView>
  </sheetViews>
  <sheetFormatPr defaultRowHeight="15"/>
  <cols>
    <col min="1" max="1" width="8.7109375" customWidth="1"/>
    <col min="2" max="2" width="41.85546875" bestFit="1" customWidth="1"/>
    <col min="3" max="3" width="10.5703125" bestFit="1" customWidth="1"/>
    <col min="4" max="4" width="10.5703125" customWidth="1"/>
    <col min="5" max="5" width="10.140625" bestFit="1" customWidth="1"/>
    <col min="6" max="6" width="30.28515625" bestFit="1" customWidth="1"/>
  </cols>
  <sheetData>
    <row r="2" spans="1:6">
      <c r="A2" s="313" t="s">
        <v>582</v>
      </c>
      <c r="B2" s="313"/>
      <c r="C2" s="313"/>
      <c r="D2" s="313"/>
      <c r="E2" s="313"/>
    </row>
    <row r="3" spans="1:6" s="182" customFormat="1">
      <c r="A3" s="313" t="s">
        <v>485</v>
      </c>
      <c r="B3" s="313"/>
      <c r="C3" s="313"/>
      <c r="D3" s="313"/>
      <c r="E3" s="313"/>
    </row>
    <row r="5" spans="1:6" ht="30">
      <c r="A5" s="184" t="s">
        <v>361</v>
      </c>
      <c r="B5" s="185" t="s">
        <v>439</v>
      </c>
      <c r="C5" s="185" t="s">
        <v>207</v>
      </c>
      <c r="D5" s="184" t="s">
        <v>486</v>
      </c>
      <c r="E5" s="184" t="s">
        <v>479</v>
      </c>
      <c r="F5" s="182"/>
    </row>
    <row r="6" spans="1:6" s="261" customFormat="1">
      <c r="A6" s="353" t="s">
        <v>544</v>
      </c>
      <c r="B6" s="354"/>
      <c r="C6" s="185"/>
      <c r="D6" s="187" t="s">
        <v>195</v>
      </c>
      <c r="E6" s="268">
        <f>SUM(E7)</f>
        <v>30000</v>
      </c>
    </row>
    <row r="7" spans="1:6" s="261" customFormat="1">
      <c r="A7" s="184"/>
      <c r="B7" s="195" t="s">
        <v>545</v>
      </c>
      <c r="C7" s="191" t="s">
        <v>80</v>
      </c>
      <c r="D7" s="190">
        <v>4502</v>
      </c>
      <c r="E7" s="267">
        <v>30000</v>
      </c>
    </row>
    <row r="8" spans="1:6" s="182" customFormat="1">
      <c r="A8" s="352" t="s">
        <v>472</v>
      </c>
      <c r="B8" s="352"/>
      <c r="C8" s="186"/>
      <c r="D8" s="187" t="s">
        <v>195</v>
      </c>
      <c r="E8" s="188">
        <f>SUM(E9:E13)</f>
        <v>203735</v>
      </c>
    </row>
    <row r="9" spans="1:6">
      <c r="A9" s="189"/>
      <c r="B9" s="269" t="s">
        <v>542</v>
      </c>
      <c r="C9" s="191" t="s">
        <v>46</v>
      </c>
      <c r="D9" s="269">
        <v>452</v>
      </c>
      <c r="E9" s="192">
        <v>3200</v>
      </c>
      <c r="F9" s="261"/>
    </row>
    <row r="10" spans="1:6">
      <c r="A10" s="189"/>
      <c r="B10" s="190" t="s">
        <v>583</v>
      </c>
      <c r="C10" s="191" t="s">
        <v>46</v>
      </c>
      <c r="D10" s="190">
        <v>4500</v>
      </c>
      <c r="E10" s="192">
        <v>6272</v>
      </c>
      <c r="F10" s="182"/>
    </row>
    <row r="11" spans="1:6">
      <c r="A11" s="189"/>
      <c r="B11" s="190" t="s">
        <v>441</v>
      </c>
      <c r="C11" s="191" t="s">
        <v>83</v>
      </c>
      <c r="D11" s="190">
        <v>4500</v>
      </c>
      <c r="E11" s="192">
        <v>31956</v>
      </c>
      <c r="F11" s="182"/>
    </row>
    <row r="12" spans="1:6" s="261" customFormat="1">
      <c r="A12" s="189"/>
      <c r="B12" s="190" t="s">
        <v>440</v>
      </c>
      <c r="C12" s="191" t="s">
        <v>57</v>
      </c>
      <c r="D12" s="190">
        <v>4500</v>
      </c>
      <c r="E12" s="194">
        <v>8000</v>
      </c>
    </row>
    <row r="13" spans="1:6">
      <c r="A13" s="189"/>
      <c r="B13" s="190" t="s">
        <v>442</v>
      </c>
      <c r="C13" s="191" t="s">
        <v>57</v>
      </c>
      <c r="D13" s="190">
        <v>4500</v>
      </c>
      <c r="E13" s="194">
        <v>154307</v>
      </c>
      <c r="F13" s="261"/>
    </row>
    <row r="14" spans="1:6" s="182" customFormat="1">
      <c r="A14" s="352" t="s">
        <v>473</v>
      </c>
      <c r="B14" s="352"/>
      <c r="C14" s="193"/>
      <c r="D14" s="187" t="s">
        <v>195</v>
      </c>
      <c r="E14" s="188">
        <f>SUM(E15:E21)</f>
        <v>225000</v>
      </c>
    </row>
    <row r="15" spans="1:6">
      <c r="A15" s="189"/>
      <c r="B15" s="190" t="s">
        <v>443</v>
      </c>
      <c r="C15" s="191" t="s">
        <v>59</v>
      </c>
      <c r="D15" s="190">
        <v>4500</v>
      </c>
      <c r="E15" s="192">
        <v>73000</v>
      </c>
      <c r="F15" s="182"/>
    </row>
    <row r="16" spans="1:6">
      <c r="A16" s="189"/>
      <c r="B16" s="190" t="s">
        <v>444</v>
      </c>
      <c r="C16" s="191" t="s">
        <v>59</v>
      </c>
      <c r="D16" s="190">
        <v>4500</v>
      </c>
      <c r="E16" s="192">
        <v>20000</v>
      </c>
      <c r="F16" s="182"/>
    </row>
    <row r="17" spans="1:6" s="261" customFormat="1">
      <c r="A17" s="189"/>
      <c r="B17" s="190" t="s">
        <v>543</v>
      </c>
      <c r="C17" s="191" t="s">
        <v>59</v>
      </c>
      <c r="D17" s="190">
        <v>4500</v>
      </c>
      <c r="E17" s="192">
        <v>30000</v>
      </c>
    </row>
    <row r="18" spans="1:6" s="261" customFormat="1">
      <c r="A18" s="189"/>
      <c r="B18" s="269" t="s">
        <v>585</v>
      </c>
      <c r="C18" s="270" t="s">
        <v>59</v>
      </c>
      <c r="D18" s="269">
        <v>4500</v>
      </c>
      <c r="E18" s="194">
        <v>2000</v>
      </c>
    </row>
    <row r="19" spans="1:6" s="261" customFormat="1">
      <c r="A19" s="189"/>
      <c r="B19" s="269" t="s">
        <v>584</v>
      </c>
      <c r="C19" s="270" t="s">
        <v>59</v>
      </c>
      <c r="D19" s="269">
        <v>4500</v>
      </c>
      <c r="E19" s="194">
        <v>5000</v>
      </c>
    </row>
    <row r="20" spans="1:6" s="261" customFormat="1">
      <c r="A20" s="189"/>
      <c r="B20" s="190" t="s">
        <v>445</v>
      </c>
      <c r="C20" s="191" t="s">
        <v>59</v>
      </c>
      <c r="D20" s="190">
        <v>4500</v>
      </c>
      <c r="E20" s="192">
        <v>10000</v>
      </c>
    </row>
    <row r="21" spans="1:6">
      <c r="A21" s="189"/>
      <c r="B21" s="190" t="s">
        <v>445</v>
      </c>
      <c r="C21" s="191" t="s">
        <v>59</v>
      </c>
      <c r="D21" s="190">
        <v>4502</v>
      </c>
      <c r="E21" s="192">
        <v>85000</v>
      </c>
      <c r="F21" s="182"/>
    </row>
    <row r="22" spans="1:6" s="182" customFormat="1">
      <c r="A22" s="352" t="s">
        <v>474</v>
      </c>
      <c r="B22" s="352"/>
      <c r="C22" s="193"/>
      <c r="D22" s="187" t="s">
        <v>195</v>
      </c>
      <c r="E22" s="188">
        <f>SUM(E23:E35)</f>
        <v>976699</v>
      </c>
    </row>
    <row r="23" spans="1:6">
      <c r="A23" s="189"/>
      <c r="B23" s="190" t="s">
        <v>337</v>
      </c>
      <c r="C23" s="191" t="s">
        <v>99</v>
      </c>
      <c r="D23" s="190">
        <v>4500</v>
      </c>
      <c r="E23" s="192">
        <v>336560</v>
      </c>
      <c r="F23" s="182"/>
    </row>
    <row r="24" spans="1:6" s="261" customFormat="1">
      <c r="A24" s="189"/>
      <c r="B24" s="190" t="s">
        <v>337</v>
      </c>
      <c r="C24" s="191" t="s">
        <v>99</v>
      </c>
      <c r="D24" s="190">
        <v>4502</v>
      </c>
      <c r="E24" s="192">
        <v>22350</v>
      </c>
    </row>
    <row r="25" spans="1:6">
      <c r="A25" s="189"/>
      <c r="B25" s="190" t="s">
        <v>446</v>
      </c>
      <c r="C25" s="191" t="s">
        <v>99</v>
      </c>
      <c r="D25" s="190">
        <v>4500</v>
      </c>
      <c r="E25" s="192">
        <v>10850</v>
      </c>
      <c r="F25" s="182"/>
    </row>
    <row r="26" spans="1:6">
      <c r="A26" s="189"/>
      <c r="B26" s="190" t="s">
        <v>447</v>
      </c>
      <c r="C26" s="191" t="s">
        <v>102</v>
      </c>
      <c r="D26" s="190">
        <v>4500</v>
      </c>
      <c r="E26" s="192">
        <v>136900</v>
      </c>
      <c r="F26" s="182"/>
    </row>
    <row r="27" spans="1:6" s="261" customFormat="1">
      <c r="A27" s="189"/>
      <c r="B27" s="190" t="s">
        <v>447</v>
      </c>
      <c r="C27" s="191" t="s">
        <v>102</v>
      </c>
      <c r="D27" s="190">
        <v>4502</v>
      </c>
      <c r="E27" s="192">
        <v>53796</v>
      </c>
    </row>
    <row r="28" spans="1:6" s="261" customFormat="1">
      <c r="A28" s="189"/>
      <c r="B28" s="269" t="s">
        <v>351</v>
      </c>
      <c r="C28" s="270" t="s">
        <v>87</v>
      </c>
      <c r="D28" s="269">
        <v>4500</v>
      </c>
      <c r="E28" s="194">
        <v>216458</v>
      </c>
    </row>
    <row r="29" spans="1:6" s="261" customFormat="1">
      <c r="A29" s="189"/>
      <c r="B29" s="269" t="s">
        <v>586</v>
      </c>
      <c r="C29" s="191" t="s">
        <v>104</v>
      </c>
      <c r="D29" s="190">
        <v>4502</v>
      </c>
      <c r="E29" s="192">
        <v>10000</v>
      </c>
    </row>
    <row r="30" spans="1:6">
      <c r="A30" s="189"/>
      <c r="B30" s="190" t="s">
        <v>357</v>
      </c>
      <c r="C30" s="191" t="s">
        <v>89</v>
      </c>
      <c r="D30" s="190">
        <v>4500</v>
      </c>
      <c r="E30" s="192">
        <v>36842</v>
      </c>
      <c r="F30" s="182"/>
    </row>
    <row r="31" spans="1:6">
      <c r="A31" s="189"/>
      <c r="B31" s="190" t="s">
        <v>448</v>
      </c>
      <c r="C31" s="191" t="s">
        <v>109</v>
      </c>
      <c r="D31" s="190">
        <v>4500</v>
      </c>
      <c r="E31" s="194">
        <v>3256</v>
      </c>
      <c r="F31" s="182"/>
    </row>
    <row r="32" spans="1:6">
      <c r="A32" s="189"/>
      <c r="B32" s="190" t="s">
        <v>449</v>
      </c>
      <c r="C32" s="191" t="s">
        <v>111</v>
      </c>
      <c r="D32" s="190">
        <v>4500</v>
      </c>
      <c r="E32" s="192">
        <v>1160</v>
      </c>
      <c r="F32" s="182"/>
    </row>
    <row r="33" spans="1:6">
      <c r="A33" s="189"/>
      <c r="B33" s="190" t="s">
        <v>450</v>
      </c>
      <c r="C33" s="191" t="s">
        <v>80</v>
      </c>
      <c r="D33" s="190">
        <v>4500</v>
      </c>
      <c r="E33" s="192">
        <v>21600</v>
      </c>
      <c r="F33" s="182"/>
    </row>
    <row r="34" spans="1:6">
      <c r="A34" s="189"/>
      <c r="B34" s="190" t="s">
        <v>367</v>
      </c>
      <c r="C34" s="191" t="s">
        <v>63</v>
      </c>
      <c r="D34" s="190">
        <v>4500</v>
      </c>
      <c r="E34" s="192">
        <v>121175</v>
      </c>
      <c r="F34" s="182"/>
    </row>
    <row r="35" spans="1:6">
      <c r="A35" s="189"/>
      <c r="B35" s="190" t="s">
        <v>451</v>
      </c>
      <c r="C35" s="191" t="s">
        <v>115</v>
      </c>
      <c r="D35" s="190">
        <v>4500</v>
      </c>
      <c r="E35" s="192">
        <v>5752</v>
      </c>
      <c r="F35" s="182"/>
    </row>
    <row r="36" spans="1:6" s="182" customFormat="1">
      <c r="A36" s="352" t="s">
        <v>475</v>
      </c>
      <c r="B36" s="352"/>
      <c r="C36" s="193"/>
      <c r="D36" s="187" t="s">
        <v>195</v>
      </c>
      <c r="E36" s="188">
        <f>SUM(E37:E42)</f>
        <v>75620</v>
      </c>
      <c r="F36" s="261"/>
    </row>
    <row r="37" spans="1:6">
      <c r="A37" s="189"/>
      <c r="B37" s="190" t="s">
        <v>452</v>
      </c>
      <c r="C37" s="191" t="s">
        <v>51</v>
      </c>
      <c r="D37" s="190">
        <v>4500</v>
      </c>
      <c r="E37" s="192">
        <v>8000</v>
      </c>
      <c r="F37" s="182"/>
    </row>
    <row r="38" spans="1:6">
      <c r="A38" s="189"/>
      <c r="B38" s="190" t="s">
        <v>453</v>
      </c>
      <c r="C38" s="191" t="s">
        <v>132</v>
      </c>
      <c r="D38" s="190">
        <v>4500</v>
      </c>
      <c r="E38" s="192">
        <v>19000</v>
      </c>
      <c r="F38" s="182"/>
    </row>
    <row r="39" spans="1:6" s="182" customFormat="1">
      <c r="A39" s="189"/>
      <c r="B39" s="269" t="s">
        <v>476</v>
      </c>
      <c r="C39" s="270" t="s">
        <v>132</v>
      </c>
      <c r="D39" s="269">
        <v>4500</v>
      </c>
      <c r="E39" s="194">
        <v>14887</v>
      </c>
    </row>
    <row r="40" spans="1:6" s="182" customFormat="1">
      <c r="A40" s="189"/>
      <c r="B40" s="269" t="s">
        <v>477</v>
      </c>
      <c r="C40" s="270" t="s">
        <v>132</v>
      </c>
      <c r="D40" s="269">
        <v>4500</v>
      </c>
      <c r="E40" s="194">
        <v>16733</v>
      </c>
    </row>
    <row r="41" spans="1:6">
      <c r="A41" s="189"/>
      <c r="B41" s="269" t="s">
        <v>478</v>
      </c>
      <c r="C41" s="270" t="s">
        <v>132</v>
      </c>
      <c r="D41" s="269">
        <v>4500</v>
      </c>
      <c r="E41" s="194">
        <v>5000</v>
      </c>
      <c r="F41" s="182"/>
    </row>
    <row r="42" spans="1:6" s="182" customFormat="1">
      <c r="A42" s="189"/>
      <c r="B42" s="190" t="s">
        <v>506</v>
      </c>
      <c r="C42" s="191" t="s">
        <v>136</v>
      </c>
      <c r="D42" s="190">
        <v>4502</v>
      </c>
      <c r="E42" s="192">
        <v>12000</v>
      </c>
    </row>
    <row r="43" spans="1:6" s="182" customFormat="1">
      <c r="A43" s="352" t="s">
        <v>480</v>
      </c>
      <c r="B43" s="352"/>
      <c r="C43" s="193"/>
      <c r="D43" s="187" t="s">
        <v>195</v>
      </c>
      <c r="E43" s="188">
        <f>SUM(E44:E52)</f>
        <v>639226</v>
      </c>
      <c r="F43" s="261"/>
    </row>
    <row r="44" spans="1:6">
      <c r="A44" s="189"/>
      <c r="B44" s="190" t="s">
        <v>454</v>
      </c>
      <c r="C44" s="191" t="s">
        <v>59</v>
      </c>
      <c r="D44" s="190">
        <v>4500</v>
      </c>
      <c r="E44" s="192">
        <v>34000</v>
      </c>
      <c r="F44" s="182"/>
    </row>
    <row r="45" spans="1:6">
      <c r="A45" s="189"/>
      <c r="B45" s="190" t="s">
        <v>455</v>
      </c>
      <c r="C45" s="191" t="s">
        <v>78</v>
      </c>
      <c r="D45" s="190">
        <v>4500</v>
      </c>
      <c r="E45" s="192">
        <v>2876</v>
      </c>
      <c r="F45" s="182"/>
    </row>
    <row r="46" spans="1:6">
      <c r="A46" s="189"/>
      <c r="B46" s="190" t="s">
        <v>456</v>
      </c>
      <c r="C46" s="191" t="s">
        <v>158</v>
      </c>
      <c r="D46" s="190">
        <v>4500</v>
      </c>
      <c r="E46" s="192">
        <v>5800</v>
      </c>
      <c r="F46" s="182"/>
    </row>
    <row r="47" spans="1:6">
      <c r="A47" s="189"/>
      <c r="B47" s="190" t="s">
        <v>457</v>
      </c>
      <c r="C47" s="191" t="s">
        <v>158</v>
      </c>
      <c r="D47" s="190">
        <v>4500</v>
      </c>
      <c r="E47" s="192">
        <v>1250</v>
      </c>
      <c r="F47" s="182"/>
    </row>
    <row r="48" spans="1:6">
      <c r="A48" s="189"/>
      <c r="B48" s="190" t="s">
        <v>458</v>
      </c>
      <c r="C48" s="191" t="s">
        <v>158</v>
      </c>
      <c r="D48" s="190">
        <v>4500</v>
      </c>
      <c r="E48" s="192">
        <v>2300</v>
      </c>
      <c r="F48" s="182"/>
    </row>
    <row r="49" spans="1:6" s="261" customFormat="1">
      <c r="A49" s="189"/>
      <c r="B49" s="190" t="s">
        <v>337</v>
      </c>
      <c r="C49" s="191" t="s">
        <v>99</v>
      </c>
      <c r="D49" s="190">
        <v>4502</v>
      </c>
      <c r="E49" s="192">
        <v>15000</v>
      </c>
    </row>
    <row r="50" spans="1:6">
      <c r="A50" s="189"/>
      <c r="B50" s="190" t="s">
        <v>459</v>
      </c>
      <c r="C50" s="191" t="s">
        <v>80</v>
      </c>
      <c r="D50" s="190">
        <v>4502</v>
      </c>
      <c r="E50" s="192">
        <v>128000</v>
      </c>
      <c r="F50" s="182"/>
    </row>
    <row r="51" spans="1:6">
      <c r="A51" s="189"/>
      <c r="B51" s="190" t="s">
        <v>467</v>
      </c>
      <c r="C51" s="191" t="s">
        <v>80</v>
      </c>
      <c r="D51" s="190">
        <v>4502</v>
      </c>
      <c r="E51" s="192">
        <v>10000</v>
      </c>
      <c r="F51" s="182"/>
    </row>
    <row r="52" spans="1:6" s="182" customFormat="1">
      <c r="A52" s="189"/>
      <c r="B52" s="190" t="s">
        <v>465</v>
      </c>
      <c r="C52" s="191">
        <v>10702</v>
      </c>
      <c r="D52" s="190">
        <v>4502</v>
      </c>
      <c r="E52" s="192">
        <v>440000</v>
      </c>
    </row>
    <row r="53" spans="1:6" s="182" customFormat="1">
      <c r="A53" s="352" t="s">
        <v>481</v>
      </c>
      <c r="B53" s="352"/>
      <c r="C53" s="193"/>
      <c r="D53" s="187" t="s">
        <v>195</v>
      </c>
      <c r="E53" s="188">
        <f>SUM(E54:E64)</f>
        <v>392952</v>
      </c>
    </row>
    <row r="54" spans="1:6">
      <c r="A54" s="189"/>
      <c r="B54" s="190" t="s">
        <v>460</v>
      </c>
      <c r="C54" s="191" t="s">
        <v>166</v>
      </c>
      <c r="D54" s="190">
        <v>4500</v>
      </c>
      <c r="E54" s="192">
        <v>28000</v>
      </c>
      <c r="F54" s="182"/>
    </row>
    <row r="55" spans="1:6">
      <c r="A55" s="189"/>
      <c r="B55" s="190" t="s">
        <v>461</v>
      </c>
      <c r="C55" s="191" t="s">
        <v>51</v>
      </c>
      <c r="D55" s="190">
        <v>4500</v>
      </c>
      <c r="E55" s="192">
        <v>11056</v>
      </c>
      <c r="F55" s="182"/>
    </row>
    <row r="56" spans="1:6">
      <c r="A56" s="189"/>
      <c r="B56" s="190" t="s">
        <v>462</v>
      </c>
      <c r="C56" s="191" t="s">
        <v>102</v>
      </c>
      <c r="D56" s="190">
        <v>4500</v>
      </c>
      <c r="E56" s="192">
        <v>166170</v>
      </c>
      <c r="F56" s="182"/>
    </row>
    <row r="57" spans="1:6">
      <c r="A57" s="189"/>
      <c r="B57" s="190" t="s">
        <v>455</v>
      </c>
      <c r="C57" s="191" t="s">
        <v>111</v>
      </c>
      <c r="D57" s="190">
        <v>4500</v>
      </c>
      <c r="E57" s="192">
        <v>11504</v>
      </c>
      <c r="F57" s="182"/>
    </row>
    <row r="58" spans="1:6">
      <c r="A58" s="189"/>
      <c r="B58" s="190" t="s">
        <v>455</v>
      </c>
      <c r="C58" s="191" t="s">
        <v>169</v>
      </c>
      <c r="D58" s="190">
        <v>4500</v>
      </c>
      <c r="E58" s="192">
        <v>9203</v>
      </c>
      <c r="F58" s="182"/>
    </row>
    <row r="59" spans="1:6" s="261" customFormat="1">
      <c r="A59" s="189"/>
      <c r="B59" s="190" t="s">
        <v>455</v>
      </c>
      <c r="C59" s="191" t="s">
        <v>171</v>
      </c>
      <c r="D59" s="190">
        <v>4500</v>
      </c>
      <c r="E59" s="192">
        <v>2000</v>
      </c>
    </row>
    <row r="60" spans="1:6">
      <c r="A60" s="189"/>
      <c r="B60" s="190" t="s">
        <v>463</v>
      </c>
      <c r="C60" s="191" t="s">
        <v>171</v>
      </c>
      <c r="D60" s="190">
        <v>4500</v>
      </c>
      <c r="E60" s="192">
        <v>10354</v>
      </c>
      <c r="F60" s="182"/>
    </row>
    <row r="61" spans="1:6">
      <c r="A61" s="189"/>
      <c r="B61" s="190" t="s">
        <v>464</v>
      </c>
      <c r="C61" s="191" t="s">
        <v>171</v>
      </c>
      <c r="D61" s="190">
        <v>4500</v>
      </c>
      <c r="E61" s="192">
        <v>10865</v>
      </c>
      <c r="F61" s="182"/>
    </row>
    <row r="62" spans="1:6">
      <c r="A62" s="189"/>
      <c r="B62" s="190" t="s">
        <v>465</v>
      </c>
      <c r="C62" s="195">
        <v>10702</v>
      </c>
      <c r="D62" s="190">
        <v>4500</v>
      </c>
      <c r="E62" s="192">
        <v>47800</v>
      </c>
      <c r="F62" s="182"/>
    </row>
    <row r="63" spans="1:6">
      <c r="A63" s="189"/>
      <c r="B63" s="190" t="s">
        <v>455</v>
      </c>
      <c r="C63" s="191" t="s">
        <v>99</v>
      </c>
      <c r="D63" s="190">
        <v>4502</v>
      </c>
      <c r="E63" s="192">
        <v>48000</v>
      </c>
      <c r="F63" s="182"/>
    </row>
    <row r="64" spans="1:6">
      <c r="A64" s="189"/>
      <c r="B64" s="190" t="s">
        <v>466</v>
      </c>
      <c r="C64" s="191" t="s">
        <v>99</v>
      </c>
      <c r="D64" s="190">
        <v>4502</v>
      </c>
      <c r="E64" s="192">
        <v>48000</v>
      </c>
      <c r="F64" s="182"/>
    </row>
    <row r="65" spans="1:6" s="182" customFormat="1">
      <c r="A65" s="350" t="s">
        <v>482</v>
      </c>
      <c r="B65" s="351"/>
      <c r="C65" s="193"/>
      <c r="D65" s="187" t="s">
        <v>483</v>
      </c>
      <c r="E65" s="188">
        <f>SUM(E66:E73)</f>
        <v>67574</v>
      </c>
      <c r="F65" s="261"/>
    </row>
    <row r="66" spans="1:6">
      <c r="A66" s="189"/>
      <c r="B66" s="269" t="s">
        <v>547</v>
      </c>
      <c r="C66" s="271">
        <v>10121</v>
      </c>
      <c r="D66" s="269">
        <v>4500</v>
      </c>
      <c r="E66" s="194">
        <v>3985</v>
      </c>
      <c r="F66" s="182"/>
    </row>
    <row r="67" spans="1:6" s="261" customFormat="1">
      <c r="A67" s="189"/>
      <c r="B67" s="269" t="s">
        <v>548</v>
      </c>
      <c r="C67" s="271">
        <v>10121</v>
      </c>
      <c r="D67" s="269">
        <v>4500</v>
      </c>
      <c r="E67" s="194">
        <v>9600</v>
      </c>
    </row>
    <row r="68" spans="1:6" s="261" customFormat="1">
      <c r="A68" s="189"/>
      <c r="B68" s="269" t="s">
        <v>549</v>
      </c>
      <c r="C68" s="271">
        <v>10121</v>
      </c>
      <c r="D68" s="269">
        <v>4500</v>
      </c>
      <c r="E68" s="194">
        <v>9600</v>
      </c>
    </row>
    <row r="69" spans="1:6">
      <c r="A69" s="189"/>
      <c r="B69" s="190" t="s">
        <v>468</v>
      </c>
      <c r="C69" s="195">
        <v>10201</v>
      </c>
      <c r="D69" s="190">
        <v>4500</v>
      </c>
      <c r="E69" s="192">
        <v>3500</v>
      </c>
      <c r="F69" s="182"/>
    </row>
    <row r="70" spans="1:6">
      <c r="A70" s="189"/>
      <c r="B70" s="190" t="s">
        <v>469</v>
      </c>
      <c r="C70" s="195">
        <v>10402</v>
      </c>
      <c r="D70" s="190">
        <v>4500</v>
      </c>
      <c r="E70" s="192">
        <v>15600</v>
      </c>
      <c r="F70" s="182"/>
    </row>
    <row r="71" spans="1:6">
      <c r="A71" s="189"/>
      <c r="B71" s="269" t="s">
        <v>550</v>
      </c>
      <c r="C71" s="271">
        <v>10402</v>
      </c>
      <c r="D71" s="269">
        <v>4500</v>
      </c>
      <c r="E71" s="194">
        <v>5689</v>
      </c>
      <c r="F71" s="182"/>
    </row>
    <row r="72" spans="1:6">
      <c r="A72" s="189"/>
      <c r="B72" s="269" t="s">
        <v>470</v>
      </c>
      <c r="C72" s="271">
        <v>10402</v>
      </c>
      <c r="D72" s="269">
        <v>4500</v>
      </c>
      <c r="E72" s="194">
        <v>10600</v>
      </c>
      <c r="F72" s="182"/>
    </row>
    <row r="73" spans="1:6">
      <c r="A73" s="189"/>
      <c r="B73" s="190" t="s">
        <v>471</v>
      </c>
      <c r="C73" s="195">
        <v>10702</v>
      </c>
      <c r="D73" s="190">
        <v>4500</v>
      </c>
      <c r="E73" s="192">
        <v>9000</v>
      </c>
      <c r="F73" s="182"/>
    </row>
    <row r="75" spans="1:6" ht="15.75">
      <c r="A75" s="183" t="s">
        <v>484</v>
      </c>
    </row>
    <row r="76" spans="1:6" ht="15.75">
      <c r="A76" s="183"/>
    </row>
    <row r="77" spans="1:6">
      <c r="A77" s="266" t="s">
        <v>551</v>
      </c>
    </row>
    <row r="78" spans="1:6">
      <c r="A78" s="266" t="s">
        <v>552</v>
      </c>
    </row>
  </sheetData>
  <mergeCells count="10">
    <mergeCell ref="A65:B65"/>
    <mergeCell ref="A2:E2"/>
    <mergeCell ref="A3:E3"/>
    <mergeCell ref="A8:B8"/>
    <mergeCell ref="A14:B14"/>
    <mergeCell ref="A22:B22"/>
    <mergeCell ref="A36:B36"/>
    <mergeCell ref="A43:B43"/>
    <mergeCell ref="A53:B53"/>
    <mergeCell ref="A6:B6"/>
  </mergeCells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>&amp;RLisa 11
Tartu Linnavalitsuse 30.12 2014. a 
korralduse nr 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2"/>
  <sheetViews>
    <sheetView workbookViewId="0">
      <selection activeCell="J137" activeCellId="1" sqref="J140 J137"/>
    </sheetView>
  </sheetViews>
  <sheetFormatPr defaultRowHeight="12.75"/>
  <cols>
    <col min="1" max="1" width="6.42578125" style="91" customWidth="1"/>
    <col min="2" max="2" width="6.5703125" style="91" bestFit="1" customWidth="1"/>
    <col min="3" max="3" width="28.140625" style="31" customWidth="1"/>
    <col min="4" max="4" width="8.7109375" style="31" bestFit="1" customWidth="1"/>
    <col min="5" max="5" width="6.5703125" style="31" bestFit="1" customWidth="1"/>
    <col min="6" max="6" width="8.7109375" style="31" bestFit="1" customWidth="1"/>
    <col min="7" max="7" width="7.140625" style="31" bestFit="1" customWidth="1"/>
    <col min="8" max="8" width="8.85546875" style="31" bestFit="1" customWidth="1"/>
    <col min="9" max="9" width="8.7109375" style="31" bestFit="1" customWidth="1"/>
    <col min="10" max="10" width="8.42578125" style="31" bestFit="1" customWidth="1"/>
    <col min="11" max="16384" width="9.140625" style="31"/>
  </cols>
  <sheetData>
    <row r="1" spans="1:13" ht="15.75">
      <c r="A1" s="323" t="s">
        <v>572</v>
      </c>
      <c r="B1" s="323"/>
      <c r="C1" s="323"/>
      <c r="D1" s="323"/>
      <c r="E1" s="323"/>
      <c r="F1" s="323"/>
      <c r="G1" s="323"/>
      <c r="H1" s="323"/>
      <c r="I1" s="323"/>
      <c r="J1" s="323"/>
    </row>
    <row r="2" spans="1:13" ht="15.75">
      <c r="A2" s="323" t="s">
        <v>206</v>
      </c>
      <c r="B2" s="323"/>
      <c r="C2" s="323"/>
      <c r="D2" s="323"/>
      <c r="E2" s="323"/>
      <c r="F2" s="323"/>
      <c r="G2" s="323"/>
      <c r="H2" s="323"/>
      <c r="I2" s="323"/>
      <c r="J2" s="323"/>
    </row>
    <row r="4" spans="1:13" ht="12.75" customHeight="1">
      <c r="A4" s="324" t="s">
        <v>207</v>
      </c>
      <c r="B4" s="324" t="s">
        <v>0</v>
      </c>
      <c r="C4" s="326" t="s">
        <v>1</v>
      </c>
      <c r="D4" s="327" t="s">
        <v>208</v>
      </c>
      <c r="E4" s="327"/>
      <c r="F4" s="327"/>
      <c r="G4" s="32"/>
      <c r="H4" s="328" t="s">
        <v>197</v>
      </c>
      <c r="I4" s="329"/>
      <c r="J4" s="326" t="s">
        <v>498</v>
      </c>
    </row>
    <row r="5" spans="1:13" ht="25.5">
      <c r="A5" s="325"/>
      <c r="B5" s="325"/>
      <c r="C5" s="326"/>
      <c r="D5" s="33" t="s">
        <v>193</v>
      </c>
      <c r="E5" s="33" t="s">
        <v>194</v>
      </c>
      <c r="F5" s="33" t="s">
        <v>195</v>
      </c>
      <c r="G5" s="33" t="s">
        <v>209</v>
      </c>
      <c r="H5" s="33" t="s">
        <v>210</v>
      </c>
      <c r="I5" s="33" t="s">
        <v>195</v>
      </c>
      <c r="J5" s="326"/>
    </row>
    <row r="6" spans="1:13">
      <c r="A6" s="34" t="s">
        <v>2</v>
      </c>
      <c r="B6" s="35"/>
      <c r="C6" s="36"/>
      <c r="D6" s="37">
        <f>SUM(D7:D9)</f>
        <v>12219549</v>
      </c>
      <c r="E6" s="37">
        <f>SUM(E7:E9)</f>
        <v>0</v>
      </c>
      <c r="F6" s="37">
        <f>SUM(D6:E6)</f>
        <v>12219549</v>
      </c>
      <c r="G6" s="37">
        <f>SUM(G7:G9)</f>
        <v>30200</v>
      </c>
      <c r="H6" s="37">
        <f>SUM(H7:H9)</f>
        <v>13005239</v>
      </c>
      <c r="I6" s="37">
        <f>SUM(I7:I9)</f>
        <v>13035439</v>
      </c>
      <c r="J6" s="37">
        <f t="shared" ref="J6:J77" si="0">SUM(I6,F6)</f>
        <v>25254988</v>
      </c>
    </row>
    <row r="7" spans="1:13" s="44" customFormat="1">
      <c r="A7" s="38"/>
      <c r="B7" s="39">
        <v>6</v>
      </c>
      <c r="C7" s="40" t="s">
        <v>5</v>
      </c>
      <c r="D7" s="41">
        <f>SUMIF($C$15:$C$191,$C7,D$15:D$191)</f>
        <v>960450</v>
      </c>
      <c r="E7" s="41">
        <f>SUMIF($C$15:$C$191,$C7,E$15:E$191)</f>
        <v>0</v>
      </c>
      <c r="F7" s="41">
        <f t="shared" ref="F7:F8" si="1">SUM(D7:E7)</f>
        <v>960450</v>
      </c>
      <c r="G7" s="41">
        <f>SUMIF($C$15:$C$191,$C7,G$15:G$191)</f>
        <v>0</v>
      </c>
      <c r="H7" s="41">
        <f>SUMIF($C$15:$C$191,$C7,H$15:H$191)</f>
        <v>0</v>
      </c>
      <c r="I7" s="42">
        <f t="shared" ref="I7:I34" si="2">SUM(G7:H7)</f>
        <v>0</v>
      </c>
      <c r="J7" s="42">
        <f t="shared" si="0"/>
        <v>960450</v>
      </c>
      <c r="K7" s="43"/>
    </row>
    <row r="8" spans="1:13" s="44" customFormat="1" ht="25.5">
      <c r="A8" s="38"/>
      <c r="B8" s="39">
        <v>15</v>
      </c>
      <c r="C8" s="40" t="s">
        <v>211</v>
      </c>
      <c r="D8" s="41">
        <f>SUMIF($C$13:$C$191,$C8,D$13:D$191)</f>
        <v>10231046</v>
      </c>
      <c r="E8" s="41">
        <f>SUMIF($C$13:$C$191,$C8,E$13:E$191)</f>
        <v>0</v>
      </c>
      <c r="F8" s="41">
        <f t="shared" si="1"/>
        <v>10231046</v>
      </c>
      <c r="G8" s="41">
        <f>SUMIF($C$13:$C$191,$C8,G$13:G$191)</f>
        <v>30200</v>
      </c>
      <c r="H8" s="41">
        <f>SUMIF($C$13:$C$191,$C8,H$13:H$191)</f>
        <v>13005239</v>
      </c>
      <c r="I8" s="42">
        <f t="shared" si="2"/>
        <v>13035439</v>
      </c>
      <c r="J8" s="42">
        <f t="shared" si="0"/>
        <v>23266485</v>
      </c>
      <c r="K8" s="43"/>
    </row>
    <row r="9" spans="1:13" s="44" customFormat="1">
      <c r="A9" s="38"/>
      <c r="B9" s="39">
        <v>4</v>
      </c>
      <c r="C9" s="40" t="s">
        <v>509</v>
      </c>
      <c r="D9" s="41">
        <f>SUMIF($C$15:$C$191,$C9,D$15:D$191)</f>
        <v>1028053</v>
      </c>
      <c r="E9" s="41">
        <f>SUMIF($C$15:$C$191,$C9,E$15:E$191)</f>
        <v>0</v>
      </c>
      <c r="F9" s="41">
        <f>SUM(D9:E9)</f>
        <v>1028053</v>
      </c>
      <c r="G9" s="41">
        <f>SUMIF($C$15:$C$191,$C9,G$15:G$191)</f>
        <v>0</v>
      </c>
      <c r="H9" s="41">
        <f>SUMIF($C$15:$C$191,$C9,H$15:H$191)</f>
        <v>0</v>
      </c>
      <c r="I9" s="42">
        <f t="shared" si="2"/>
        <v>0</v>
      </c>
      <c r="J9" s="42">
        <f t="shared" si="0"/>
        <v>1028053</v>
      </c>
      <c r="K9" s="43"/>
    </row>
    <row r="10" spans="1:13" s="44" customFormat="1">
      <c r="A10" s="204" t="s">
        <v>43</v>
      </c>
      <c r="B10" s="39"/>
      <c r="C10" s="40"/>
      <c r="D10" s="68">
        <f>SUM(D11)</f>
        <v>16000</v>
      </c>
      <c r="E10" s="68">
        <f t="shared" ref="E10:H13" si="3">SUM(E11)</f>
        <v>0</v>
      </c>
      <c r="F10" s="68">
        <f t="shared" si="3"/>
        <v>16000</v>
      </c>
      <c r="G10" s="68">
        <f t="shared" si="3"/>
        <v>0</v>
      </c>
      <c r="H10" s="68">
        <f t="shared" si="3"/>
        <v>0</v>
      </c>
      <c r="I10" s="203">
        <f t="shared" ref="I10:I14" si="4">SUM(G10:H10)</f>
        <v>0</v>
      </c>
      <c r="J10" s="203">
        <f t="shared" ref="J10:J14" si="5">SUM(I10,F10)</f>
        <v>16000</v>
      </c>
      <c r="K10" s="43"/>
    </row>
    <row r="11" spans="1:13" s="44" customFormat="1">
      <c r="A11" s="205" t="s">
        <v>7</v>
      </c>
      <c r="B11" s="39"/>
      <c r="C11" s="47" t="s">
        <v>8</v>
      </c>
      <c r="D11" s="68">
        <f>SUM(D12)</f>
        <v>16000</v>
      </c>
      <c r="E11" s="68">
        <f t="shared" si="3"/>
        <v>0</v>
      </c>
      <c r="F11" s="68">
        <f t="shared" si="3"/>
        <v>16000</v>
      </c>
      <c r="G11" s="68">
        <f t="shared" si="3"/>
        <v>0</v>
      </c>
      <c r="H11" s="68">
        <f t="shared" si="3"/>
        <v>0</v>
      </c>
      <c r="I11" s="203">
        <f t="shared" si="4"/>
        <v>0</v>
      </c>
      <c r="J11" s="203">
        <f t="shared" si="5"/>
        <v>16000</v>
      </c>
      <c r="K11" s="43"/>
    </row>
    <row r="12" spans="1:13" s="44" customFormat="1">
      <c r="A12" s="53" t="s">
        <v>44</v>
      </c>
      <c r="B12" s="39"/>
      <c r="C12" s="71" t="s">
        <v>494</v>
      </c>
      <c r="D12" s="72">
        <f>SUM(D13)</f>
        <v>16000</v>
      </c>
      <c r="E12" s="72">
        <f t="shared" si="3"/>
        <v>0</v>
      </c>
      <c r="F12" s="72">
        <f t="shared" si="3"/>
        <v>16000</v>
      </c>
      <c r="G12" s="72">
        <f t="shared" si="3"/>
        <v>0</v>
      </c>
      <c r="H12" s="72">
        <f t="shared" si="3"/>
        <v>0</v>
      </c>
      <c r="I12" s="42">
        <f t="shared" si="4"/>
        <v>0</v>
      </c>
      <c r="J12" s="42">
        <f t="shared" si="5"/>
        <v>16000</v>
      </c>
      <c r="K12" s="43"/>
    </row>
    <row r="13" spans="1:13" s="44" customFormat="1" ht="25.5">
      <c r="A13" s="53"/>
      <c r="B13" s="39">
        <v>15</v>
      </c>
      <c r="C13" s="40" t="s">
        <v>211</v>
      </c>
      <c r="D13" s="72">
        <f>SUM(D14)</f>
        <v>16000</v>
      </c>
      <c r="E13" s="72">
        <f t="shared" si="3"/>
        <v>0</v>
      </c>
      <c r="F13" s="72">
        <f t="shared" si="3"/>
        <v>16000</v>
      </c>
      <c r="G13" s="72">
        <f t="shared" si="3"/>
        <v>0</v>
      </c>
      <c r="H13" s="72">
        <f t="shared" si="3"/>
        <v>0</v>
      </c>
      <c r="I13" s="42">
        <f t="shared" si="4"/>
        <v>0</v>
      </c>
      <c r="J13" s="42">
        <f t="shared" si="5"/>
        <v>16000</v>
      </c>
      <c r="K13" s="43"/>
    </row>
    <row r="14" spans="1:13" s="44" customFormat="1" ht="51">
      <c r="A14" s="38"/>
      <c r="B14" s="38">
        <v>1555</v>
      </c>
      <c r="C14" s="40" t="s">
        <v>219</v>
      </c>
      <c r="D14" s="41">
        <v>16000</v>
      </c>
      <c r="E14" s="41"/>
      <c r="F14" s="41">
        <f t="shared" ref="F14" si="6">SUM(D14:E14)</f>
        <v>16000</v>
      </c>
      <c r="G14" s="41"/>
      <c r="H14" s="41"/>
      <c r="I14" s="42">
        <f t="shared" si="4"/>
        <v>0</v>
      </c>
      <c r="J14" s="42">
        <f t="shared" si="5"/>
        <v>16000</v>
      </c>
      <c r="K14" s="43"/>
    </row>
    <row r="15" spans="1:13" s="49" customFormat="1">
      <c r="A15" s="45" t="s">
        <v>76</v>
      </c>
      <c r="B15" s="46"/>
      <c r="C15" s="47"/>
      <c r="D15" s="48">
        <f>SUM(D16)</f>
        <v>62000</v>
      </c>
      <c r="E15" s="48">
        <f t="shared" ref="E15:H17" si="7">SUM(E16)</f>
        <v>0</v>
      </c>
      <c r="F15" s="48">
        <f t="shared" ref="F15:F77" si="8">SUM(D15:E15)</f>
        <v>62000</v>
      </c>
      <c r="G15" s="48"/>
      <c r="H15" s="48">
        <f t="shared" si="7"/>
        <v>0</v>
      </c>
      <c r="I15" s="37">
        <f t="shared" si="2"/>
        <v>0</v>
      </c>
      <c r="J15" s="37">
        <f t="shared" si="0"/>
        <v>62000</v>
      </c>
    </row>
    <row r="16" spans="1:13" s="49" customFormat="1">
      <c r="A16" s="50" t="s">
        <v>61</v>
      </c>
      <c r="B16" s="50"/>
      <c r="C16" s="47" t="s">
        <v>98</v>
      </c>
      <c r="D16" s="48">
        <f>SUM(D17)</f>
        <v>62000</v>
      </c>
      <c r="E16" s="48">
        <f t="shared" si="7"/>
        <v>0</v>
      </c>
      <c r="F16" s="48">
        <f t="shared" si="8"/>
        <v>62000</v>
      </c>
      <c r="G16" s="48">
        <f t="shared" si="7"/>
        <v>0</v>
      </c>
      <c r="H16" s="48">
        <f t="shared" si="7"/>
        <v>0</v>
      </c>
      <c r="I16" s="37">
        <f t="shared" si="2"/>
        <v>0</v>
      </c>
      <c r="J16" s="37">
        <f t="shared" si="0"/>
        <v>62000</v>
      </c>
      <c r="M16" s="51"/>
    </row>
    <row r="17" spans="1:12" s="44" customFormat="1">
      <c r="A17" s="52" t="s">
        <v>80</v>
      </c>
      <c r="B17" s="53"/>
      <c r="C17" s="40" t="s">
        <v>81</v>
      </c>
      <c r="D17" s="41">
        <f>SUM(D18)</f>
        <v>62000</v>
      </c>
      <c r="E17" s="41">
        <f t="shared" si="7"/>
        <v>0</v>
      </c>
      <c r="F17" s="41">
        <f t="shared" si="8"/>
        <v>62000</v>
      </c>
      <c r="G17" s="41">
        <f t="shared" si="7"/>
        <v>0</v>
      </c>
      <c r="H17" s="41">
        <f t="shared" si="7"/>
        <v>0</v>
      </c>
      <c r="I17" s="42">
        <f t="shared" si="2"/>
        <v>0</v>
      </c>
      <c r="J17" s="54">
        <f t="shared" si="0"/>
        <v>62000</v>
      </c>
    </row>
    <row r="18" spans="1:12" s="44" customFormat="1">
      <c r="A18" s="52"/>
      <c r="B18" s="39">
        <v>4</v>
      </c>
      <c r="C18" s="40" t="s">
        <v>509</v>
      </c>
      <c r="D18" s="41">
        <f>SUM(D19)</f>
        <v>62000</v>
      </c>
      <c r="E18" s="41"/>
      <c r="F18" s="41">
        <f t="shared" si="8"/>
        <v>62000</v>
      </c>
      <c r="G18" s="41"/>
      <c r="H18" s="41"/>
      <c r="I18" s="42">
        <f t="shared" si="2"/>
        <v>0</v>
      </c>
      <c r="J18" s="54">
        <f t="shared" si="0"/>
        <v>62000</v>
      </c>
    </row>
    <row r="19" spans="1:12" s="44" customFormat="1" ht="25.5">
      <c r="A19" s="52"/>
      <c r="B19" s="38">
        <v>4502</v>
      </c>
      <c r="C19" s="40" t="s">
        <v>573</v>
      </c>
      <c r="D19" s="41">
        <v>62000</v>
      </c>
      <c r="E19" s="41"/>
      <c r="F19" s="41">
        <f t="shared" si="8"/>
        <v>62000</v>
      </c>
      <c r="G19" s="41"/>
      <c r="H19" s="41"/>
      <c r="I19" s="42">
        <f t="shared" si="2"/>
        <v>0</v>
      </c>
      <c r="J19" s="54">
        <f t="shared" si="0"/>
        <v>62000</v>
      </c>
    </row>
    <row r="20" spans="1:12" s="44" customFormat="1">
      <c r="A20" s="45" t="s">
        <v>85</v>
      </c>
      <c r="B20" s="46"/>
      <c r="C20" s="47"/>
      <c r="D20" s="48">
        <f>SUM(D21)</f>
        <v>85000</v>
      </c>
      <c r="E20" s="48">
        <f t="shared" ref="E20:H22" si="9">SUM(E21)</f>
        <v>0</v>
      </c>
      <c r="F20" s="48">
        <f>SUM(D20:E20)</f>
        <v>85000</v>
      </c>
      <c r="G20" s="48">
        <f t="shared" si="9"/>
        <v>0</v>
      </c>
      <c r="H20" s="48">
        <f t="shared" si="9"/>
        <v>0</v>
      </c>
      <c r="I20" s="37">
        <f t="shared" si="2"/>
        <v>0</v>
      </c>
      <c r="J20" s="37">
        <f t="shared" si="0"/>
        <v>85000</v>
      </c>
    </row>
    <row r="21" spans="1:12" s="44" customFormat="1">
      <c r="A21" s="50" t="s">
        <v>53</v>
      </c>
      <c r="B21" s="50"/>
      <c r="C21" s="47" t="s">
        <v>54</v>
      </c>
      <c r="D21" s="48">
        <f>SUM(D22)</f>
        <v>85000</v>
      </c>
      <c r="E21" s="48">
        <f t="shared" si="9"/>
        <v>0</v>
      </c>
      <c r="F21" s="48">
        <f>SUM(D21:E21)</f>
        <v>85000</v>
      </c>
      <c r="G21" s="48">
        <f t="shared" si="9"/>
        <v>0</v>
      </c>
      <c r="H21" s="48">
        <f t="shared" si="9"/>
        <v>0</v>
      </c>
      <c r="I21" s="37">
        <f t="shared" si="2"/>
        <v>0</v>
      </c>
      <c r="J21" s="37">
        <f t="shared" si="0"/>
        <v>85000</v>
      </c>
      <c r="K21" s="31"/>
      <c r="L21" s="31"/>
    </row>
    <row r="22" spans="1:12" s="44" customFormat="1" ht="25.5">
      <c r="A22" s="52" t="s">
        <v>59</v>
      </c>
      <c r="B22" s="53"/>
      <c r="C22" s="40" t="s">
        <v>60</v>
      </c>
      <c r="D22" s="41">
        <f>SUM(D23)</f>
        <v>85000</v>
      </c>
      <c r="E22" s="41">
        <f t="shared" si="9"/>
        <v>0</v>
      </c>
      <c r="F22" s="41">
        <f>SUM(D22:E22)</f>
        <v>85000</v>
      </c>
      <c r="G22" s="41">
        <f t="shared" si="9"/>
        <v>0</v>
      </c>
      <c r="H22" s="41">
        <f t="shared" si="9"/>
        <v>0</v>
      </c>
      <c r="I22" s="42">
        <f t="shared" si="2"/>
        <v>0</v>
      </c>
      <c r="J22" s="54">
        <f t="shared" si="0"/>
        <v>85000</v>
      </c>
    </row>
    <row r="23" spans="1:12" s="44" customFormat="1">
      <c r="A23" s="52"/>
      <c r="B23" s="39">
        <v>4</v>
      </c>
      <c r="C23" s="40" t="s">
        <v>509</v>
      </c>
      <c r="D23" s="41">
        <f>SUM(D24)</f>
        <v>85000</v>
      </c>
      <c r="E23" s="41"/>
      <c r="F23" s="41">
        <f>SUM(D23:E23)</f>
        <v>85000</v>
      </c>
      <c r="G23" s="41"/>
      <c r="H23" s="41"/>
      <c r="I23" s="42">
        <f t="shared" si="2"/>
        <v>0</v>
      </c>
      <c r="J23" s="54">
        <f t="shared" si="0"/>
        <v>85000</v>
      </c>
      <c r="L23" s="31"/>
    </row>
    <row r="24" spans="1:12" s="44" customFormat="1" ht="25.5">
      <c r="A24" s="52"/>
      <c r="B24" s="38">
        <v>4502</v>
      </c>
      <c r="C24" s="40" t="s">
        <v>573</v>
      </c>
      <c r="D24" s="41">
        <v>85000</v>
      </c>
      <c r="E24" s="41"/>
      <c r="F24" s="41">
        <f>SUM(D24:E24)</f>
        <v>85000</v>
      </c>
      <c r="G24" s="41"/>
      <c r="H24" s="41"/>
      <c r="I24" s="42">
        <f t="shared" si="2"/>
        <v>0</v>
      </c>
      <c r="J24" s="54">
        <f t="shared" si="0"/>
        <v>85000</v>
      </c>
    </row>
    <row r="25" spans="1:12" s="51" customFormat="1">
      <c r="A25" s="55" t="s">
        <v>86</v>
      </c>
      <c r="B25" s="56"/>
      <c r="C25" s="57"/>
      <c r="D25" s="58">
        <f>SUM(D32+D26)</f>
        <v>130739</v>
      </c>
      <c r="E25" s="58">
        <f>SUM(E32+E26)</f>
        <v>0</v>
      </c>
      <c r="F25" s="48">
        <f t="shared" si="8"/>
        <v>130739</v>
      </c>
      <c r="G25" s="48">
        <f>SUM(G26,G32)</f>
        <v>8000</v>
      </c>
      <c r="H25" s="48">
        <f t="shared" ref="H25" si="10">SUM(H26,H32)</f>
        <v>0</v>
      </c>
      <c r="I25" s="37">
        <f t="shared" si="2"/>
        <v>8000</v>
      </c>
      <c r="J25" s="37">
        <f t="shared" si="0"/>
        <v>138739</v>
      </c>
    </row>
    <row r="26" spans="1:12" s="51" customFormat="1">
      <c r="A26" s="50" t="s">
        <v>7</v>
      </c>
      <c r="B26" s="50"/>
      <c r="C26" s="47" t="s">
        <v>8</v>
      </c>
      <c r="D26" s="48">
        <f>SUM(D27)</f>
        <v>130739</v>
      </c>
      <c r="E26" s="48"/>
      <c r="F26" s="48">
        <f t="shared" si="8"/>
        <v>130739</v>
      </c>
      <c r="G26" s="48"/>
      <c r="H26" s="41"/>
      <c r="I26" s="37">
        <f t="shared" si="2"/>
        <v>0</v>
      </c>
      <c r="J26" s="37">
        <f t="shared" si="0"/>
        <v>130739</v>
      </c>
    </row>
    <row r="27" spans="1:12" s="51" customFormat="1">
      <c r="A27" s="53" t="s">
        <v>212</v>
      </c>
      <c r="B27" s="53"/>
      <c r="C27" s="40" t="s">
        <v>213</v>
      </c>
      <c r="D27" s="41">
        <f>SUM(D28)</f>
        <v>130739</v>
      </c>
      <c r="E27" s="41"/>
      <c r="F27" s="41">
        <f t="shared" si="8"/>
        <v>130739</v>
      </c>
      <c r="G27" s="41"/>
      <c r="H27" s="41"/>
      <c r="I27" s="42">
        <f t="shared" si="2"/>
        <v>0</v>
      </c>
      <c r="J27" s="54">
        <f t="shared" si="0"/>
        <v>130739</v>
      </c>
    </row>
    <row r="28" spans="1:12" s="51" customFormat="1">
      <c r="A28" s="53" t="s">
        <v>212</v>
      </c>
      <c r="B28" s="39">
        <v>6</v>
      </c>
      <c r="C28" s="40" t="s">
        <v>5</v>
      </c>
      <c r="D28" s="41">
        <f>SUM(D29:D31)</f>
        <v>130739</v>
      </c>
      <c r="E28" s="41"/>
      <c r="F28" s="41">
        <f t="shared" si="8"/>
        <v>130739</v>
      </c>
      <c r="G28" s="41"/>
      <c r="H28" s="41"/>
      <c r="I28" s="42">
        <f t="shared" si="2"/>
        <v>0</v>
      </c>
      <c r="J28" s="54">
        <f t="shared" si="0"/>
        <v>130739</v>
      </c>
    </row>
    <row r="29" spans="1:12" s="51" customFormat="1" ht="25.5">
      <c r="A29" s="53" t="s">
        <v>212</v>
      </c>
      <c r="B29" s="59" t="s">
        <v>214</v>
      </c>
      <c r="C29" s="40" t="s">
        <v>215</v>
      </c>
      <c r="D29" s="41">
        <v>46725</v>
      </c>
      <c r="E29" s="41"/>
      <c r="F29" s="41">
        <f t="shared" si="8"/>
        <v>46725</v>
      </c>
      <c r="G29" s="41"/>
      <c r="H29" s="41"/>
      <c r="I29" s="42">
        <f t="shared" si="2"/>
        <v>0</v>
      </c>
      <c r="J29" s="54">
        <f t="shared" si="0"/>
        <v>46725</v>
      </c>
    </row>
    <row r="30" spans="1:12" s="51" customFormat="1" ht="25.5">
      <c r="A30" s="53" t="s">
        <v>212</v>
      </c>
      <c r="B30" s="59" t="s">
        <v>214</v>
      </c>
      <c r="C30" s="40" t="s">
        <v>216</v>
      </c>
      <c r="D30" s="41">
        <v>83128</v>
      </c>
      <c r="E30" s="41"/>
      <c r="F30" s="41">
        <f t="shared" si="8"/>
        <v>83128</v>
      </c>
      <c r="G30" s="41"/>
      <c r="H30" s="41"/>
      <c r="I30" s="42">
        <f t="shared" si="2"/>
        <v>0</v>
      </c>
      <c r="J30" s="54">
        <f t="shared" si="0"/>
        <v>83128</v>
      </c>
    </row>
    <row r="31" spans="1:12" s="51" customFormat="1">
      <c r="A31" s="53" t="s">
        <v>212</v>
      </c>
      <c r="B31" s="59" t="s">
        <v>214</v>
      </c>
      <c r="C31" s="40" t="s">
        <v>301</v>
      </c>
      <c r="D31" s="41">
        <v>886</v>
      </c>
      <c r="E31" s="41"/>
      <c r="F31" s="41">
        <f>SUM(D31,E31)</f>
        <v>886</v>
      </c>
      <c r="G31" s="41"/>
      <c r="H31" s="41"/>
      <c r="I31" s="42">
        <f t="shared" si="2"/>
        <v>0</v>
      </c>
      <c r="J31" s="54">
        <f t="shared" si="0"/>
        <v>886</v>
      </c>
    </row>
    <row r="32" spans="1:12">
      <c r="A32" s="60" t="s">
        <v>67</v>
      </c>
      <c r="B32" s="60"/>
      <c r="C32" s="57" t="s">
        <v>68</v>
      </c>
      <c r="D32" s="58">
        <f>SUM(D33)</f>
        <v>0</v>
      </c>
      <c r="E32" s="58">
        <f t="shared" ref="E32:H32" si="11">SUM(E33)</f>
        <v>0</v>
      </c>
      <c r="F32" s="58">
        <f t="shared" si="11"/>
        <v>0</v>
      </c>
      <c r="G32" s="58">
        <f t="shared" si="11"/>
        <v>8000</v>
      </c>
      <c r="H32" s="58">
        <f t="shared" si="11"/>
        <v>0</v>
      </c>
      <c r="I32" s="37">
        <f t="shared" si="2"/>
        <v>8000</v>
      </c>
      <c r="J32" s="203">
        <f t="shared" si="0"/>
        <v>8000</v>
      </c>
    </row>
    <row r="33" spans="1:10">
      <c r="A33" s="61" t="s">
        <v>72</v>
      </c>
      <c r="B33" s="61"/>
      <c r="C33" s="62" t="s">
        <v>559</v>
      </c>
      <c r="D33" s="63">
        <f>SUM(D34)</f>
        <v>0</v>
      </c>
      <c r="E33" s="63">
        <f>SUM(E34)</f>
        <v>0</v>
      </c>
      <c r="F33" s="63">
        <f t="shared" ref="F33:H33" si="12">SUM(F34)</f>
        <v>0</v>
      </c>
      <c r="G33" s="63">
        <f t="shared" si="12"/>
        <v>8000</v>
      </c>
      <c r="H33" s="63">
        <f t="shared" si="12"/>
        <v>0</v>
      </c>
      <c r="I33" s="42">
        <f t="shared" si="2"/>
        <v>8000</v>
      </c>
      <c r="J33" s="54">
        <f t="shared" si="0"/>
        <v>8000</v>
      </c>
    </row>
    <row r="34" spans="1:10" ht="25.5">
      <c r="A34" s="61"/>
      <c r="B34" s="39">
        <v>15</v>
      </c>
      <c r="C34" s="40" t="s">
        <v>211</v>
      </c>
      <c r="D34" s="63">
        <f>SUM(D35:D35)</f>
        <v>0</v>
      </c>
      <c r="E34" s="63">
        <f>SUM(E35:E35)</f>
        <v>0</v>
      </c>
      <c r="F34" s="63">
        <f>SUM(F35:F35)</f>
        <v>0</v>
      </c>
      <c r="G34" s="63">
        <f>SUM(G35:G35)</f>
        <v>8000</v>
      </c>
      <c r="H34" s="63">
        <f>SUM(H35:H35)</f>
        <v>0</v>
      </c>
      <c r="I34" s="42">
        <f t="shared" si="2"/>
        <v>8000</v>
      </c>
      <c r="J34" s="54">
        <f t="shared" si="0"/>
        <v>8000</v>
      </c>
    </row>
    <row r="35" spans="1:10" s="200" customFormat="1">
      <c r="A35" s="197"/>
      <c r="B35" s="35">
        <v>1554</v>
      </c>
      <c r="C35" s="36" t="s">
        <v>217</v>
      </c>
      <c r="D35" s="198"/>
      <c r="E35" s="198"/>
      <c r="F35" s="41">
        <f t="shared" si="8"/>
        <v>0</v>
      </c>
      <c r="G35" s="274">
        <v>8000</v>
      </c>
      <c r="H35" s="199"/>
      <c r="I35" s="201">
        <f t="shared" ref="I35" si="13">SUM(G35:H35)</f>
        <v>8000</v>
      </c>
      <c r="J35" s="202">
        <f t="shared" ref="J35" si="14">SUM(I35,F35)</f>
        <v>8000</v>
      </c>
    </row>
    <row r="36" spans="1:10" s="49" customFormat="1">
      <c r="A36" s="64" t="s">
        <v>97</v>
      </c>
      <c r="B36" s="65"/>
      <c r="C36" s="66"/>
      <c r="D36" s="67">
        <f>SUM(D41,D37)</f>
        <v>96843</v>
      </c>
      <c r="E36" s="67">
        <f t="shared" ref="E36:J36" si="15">SUM(E41,E37)</f>
        <v>0</v>
      </c>
      <c r="F36" s="67">
        <f t="shared" si="15"/>
        <v>96843</v>
      </c>
      <c r="G36" s="67">
        <f>SUM(G37,G41)</f>
        <v>0</v>
      </c>
      <c r="H36" s="67">
        <f t="shared" si="15"/>
        <v>0</v>
      </c>
      <c r="I36" s="68">
        <f t="shared" ref="I36:I106" si="16">SUM(G36,H36)</f>
        <v>0</v>
      </c>
      <c r="J36" s="67">
        <f t="shared" si="15"/>
        <v>96843</v>
      </c>
    </row>
    <row r="37" spans="1:10" s="49" customFormat="1">
      <c r="A37" s="50" t="s">
        <v>7</v>
      </c>
      <c r="B37" s="50"/>
      <c r="C37" s="47" t="s">
        <v>8</v>
      </c>
      <c r="D37" s="67">
        <f>SUM(D38)</f>
        <v>697</v>
      </c>
      <c r="E37" s="67">
        <f t="shared" ref="E37:J39" si="17">SUM(E38)</f>
        <v>0</v>
      </c>
      <c r="F37" s="67">
        <f t="shared" si="17"/>
        <v>697</v>
      </c>
      <c r="G37" s="67"/>
      <c r="H37" s="67">
        <f t="shared" si="17"/>
        <v>0</v>
      </c>
      <c r="I37" s="68">
        <f t="shared" si="16"/>
        <v>0</v>
      </c>
      <c r="J37" s="67">
        <f t="shared" si="17"/>
        <v>697</v>
      </c>
    </row>
    <row r="38" spans="1:10" s="49" customFormat="1">
      <c r="A38" s="53" t="s">
        <v>212</v>
      </c>
      <c r="B38" s="53"/>
      <c r="C38" s="40" t="s">
        <v>213</v>
      </c>
      <c r="D38" s="69">
        <f>SUM(D39)</f>
        <v>697</v>
      </c>
      <c r="E38" s="69">
        <f t="shared" si="17"/>
        <v>0</v>
      </c>
      <c r="F38" s="69">
        <f t="shared" si="17"/>
        <v>697</v>
      </c>
      <c r="G38" s="69"/>
      <c r="H38" s="69">
        <f t="shared" si="17"/>
        <v>0</v>
      </c>
      <c r="I38" s="41">
        <f t="shared" si="16"/>
        <v>0</v>
      </c>
      <c r="J38" s="69">
        <f t="shared" si="17"/>
        <v>697</v>
      </c>
    </row>
    <row r="39" spans="1:10" s="49" customFormat="1">
      <c r="A39" s="53"/>
      <c r="B39" s="39">
        <v>6</v>
      </c>
      <c r="C39" s="40" t="s">
        <v>5</v>
      </c>
      <c r="D39" s="69">
        <f>SUM(D40)</f>
        <v>697</v>
      </c>
      <c r="E39" s="69">
        <f t="shared" si="17"/>
        <v>0</v>
      </c>
      <c r="F39" s="69">
        <f t="shared" si="17"/>
        <v>697</v>
      </c>
      <c r="G39" s="69"/>
      <c r="H39" s="69">
        <f t="shared" si="17"/>
        <v>0</v>
      </c>
      <c r="I39" s="41">
        <f t="shared" si="16"/>
        <v>0</v>
      </c>
      <c r="J39" s="69">
        <f t="shared" si="17"/>
        <v>697</v>
      </c>
    </row>
    <row r="40" spans="1:10" s="49" customFormat="1">
      <c r="A40" s="53"/>
      <c r="B40" s="59" t="s">
        <v>214</v>
      </c>
      <c r="C40" s="40" t="s">
        <v>218</v>
      </c>
      <c r="D40" s="69">
        <v>697</v>
      </c>
      <c r="E40" s="69"/>
      <c r="F40" s="69">
        <f>SUM(D40,E40)</f>
        <v>697</v>
      </c>
      <c r="G40" s="69"/>
      <c r="H40" s="69"/>
      <c r="I40" s="41">
        <f t="shared" si="16"/>
        <v>0</v>
      </c>
      <c r="J40" s="42">
        <f>SUM(F40,I40)</f>
        <v>697</v>
      </c>
    </row>
    <row r="41" spans="1:10" s="49" customFormat="1">
      <c r="A41" s="50" t="s">
        <v>61</v>
      </c>
      <c r="B41" s="50"/>
      <c r="C41" s="47" t="s">
        <v>98</v>
      </c>
      <c r="D41" s="48">
        <f>SUM(D51,D45,D48,D42)</f>
        <v>96146</v>
      </c>
      <c r="E41" s="48">
        <f t="shared" ref="E41:H41" si="18">SUM(E51,E45,E48,E42)</f>
        <v>0</v>
      </c>
      <c r="F41" s="48">
        <f t="shared" si="18"/>
        <v>96146</v>
      </c>
      <c r="G41" s="48">
        <f t="shared" si="18"/>
        <v>0</v>
      </c>
      <c r="H41" s="48">
        <f t="shared" si="18"/>
        <v>0</v>
      </c>
      <c r="I41" s="68">
        <f t="shared" si="16"/>
        <v>0</v>
      </c>
      <c r="J41" s="37">
        <f t="shared" si="0"/>
        <v>96146</v>
      </c>
    </row>
    <row r="42" spans="1:10" s="49" customFormat="1">
      <c r="A42" s="70" t="s">
        <v>99</v>
      </c>
      <c r="B42" s="70"/>
      <c r="C42" s="71" t="s">
        <v>101</v>
      </c>
      <c r="D42" s="72">
        <f>SUM(D43)</f>
        <v>22350</v>
      </c>
      <c r="E42" s="72">
        <f t="shared" ref="E42:H42" si="19">SUM(E43)</f>
        <v>0</v>
      </c>
      <c r="F42" s="72">
        <f t="shared" si="19"/>
        <v>22350</v>
      </c>
      <c r="G42" s="72">
        <f t="shared" si="19"/>
        <v>0</v>
      </c>
      <c r="H42" s="72">
        <f t="shared" si="19"/>
        <v>0</v>
      </c>
      <c r="I42" s="41">
        <f t="shared" si="16"/>
        <v>0</v>
      </c>
      <c r="J42" s="54">
        <f t="shared" si="0"/>
        <v>22350</v>
      </c>
    </row>
    <row r="43" spans="1:10" s="49" customFormat="1">
      <c r="A43" s="70"/>
      <c r="B43" s="39">
        <v>4</v>
      </c>
      <c r="C43" s="40" t="s">
        <v>509</v>
      </c>
      <c r="D43" s="41">
        <f>SUM(D44)</f>
        <v>22350</v>
      </c>
      <c r="E43" s="41">
        <f t="shared" ref="E43:H43" si="20">SUM(E44)</f>
        <v>0</v>
      </c>
      <c r="F43" s="41">
        <f t="shared" si="20"/>
        <v>22350</v>
      </c>
      <c r="G43" s="41">
        <f t="shared" si="20"/>
        <v>0</v>
      </c>
      <c r="H43" s="41">
        <f t="shared" si="20"/>
        <v>0</v>
      </c>
      <c r="I43" s="41">
        <f t="shared" si="16"/>
        <v>0</v>
      </c>
      <c r="J43" s="54">
        <f t="shared" si="0"/>
        <v>22350</v>
      </c>
    </row>
    <row r="44" spans="1:10" s="49" customFormat="1" ht="25.5">
      <c r="A44" s="70"/>
      <c r="B44" s="38">
        <v>4502</v>
      </c>
      <c r="C44" s="40" t="s">
        <v>573</v>
      </c>
      <c r="D44" s="41">
        <v>22350</v>
      </c>
      <c r="E44" s="41"/>
      <c r="F44" s="41">
        <f t="shared" ref="F44" si="21">SUM(D44:E44)</f>
        <v>22350</v>
      </c>
      <c r="G44" s="41"/>
      <c r="H44" s="41"/>
      <c r="I44" s="41">
        <f t="shared" si="16"/>
        <v>0</v>
      </c>
      <c r="J44" s="54">
        <f t="shared" si="0"/>
        <v>22350</v>
      </c>
    </row>
    <row r="45" spans="1:10" s="49" customFormat="1">
      <c r="A45" s="70" t="s">
        <v>102</v>
      </c>
      <c r="B45" s="70"/>
      <c r="C45" s="71" t="s">
        <v>103</v>
      </c>
      <c r="D45" s="72">
        <f>SUM(D46)</f>
        <v>53796</v>
      </c>
      <c r="E45" s="72">
        <f t="shared" ref="E45" si="22">SUM(E46)</f>
        <v>0</v>
      </c>
      <c r="F45" s="72">
        <f t="shared" ref="F45" si="23">SUM(F46)</f>
        <v>53796</v>
      </c>
      <c r="G45" s="72">
        <f t="shared" ref="G45" si="24">SUM(G46)</f>
        <v>0</v>
      </c>
      <c r="H45" s="72">
        <f t="shared" ref="H45" si="25">SUM(H46)</f>
        <v>0</v>
      </c>
      <c r="I45" s="41">
        <f t="shared" ref="I45:I50" si="26">SUM(G45,H45)</f>
        <v>0</v>
      </c>
      <c r="J45" s="54">
        <f t="shared" ref="J45:J50" si="27">SUM(I45,F45)</f>
        <v>53796</v>
      </c>
    </row>
    <row r="46" spans="1:10" s="49" customFormat="1">
      <c r="A46" s="70"/>
      <c r="B46" s="39">
        <v>4</v>
      </c>
      <c r="C46" s="40" t="s">
        <v>509</v>
      </c>
      <c r="D46" s="41">
        <f>SUM(D47)</f>
        <v>53796</v>
      </c>
      <c r="E46" s="41">
        <f t="shared" ref="E46:H46" si="28">SUM(E47)</f>
        <v>0</v>
      </c>
      <c r="F46" s="41">
        <f t="shared" si="28"/>
        <v>53796</v>
      </c>
      <c r="G46" s="41">
        <f t="shared" si="28"/>
        <v>0</v>
      </c>
      <c r="H46" s="41">
        <f t="shared" si="28"/>
        <v>0</v>
      </c>
      <c r="I46" s="41">
        <f t="shared" si="26"/>
        <v>0</v>
      </c>
      <c r="J46" s="54">
        <f t="shared" si="27"/>
        <v>53796</v>
      </c>
    </row>
    <row r="47" spans="1:10" s="49" customFormat="1" ht="25.5">
      <c r="A47" s="70"/>
      <c r="B47" s="38">
        <v>4502</v>
      </c>
      <c r="C47" s="40" t="s">
        <v>573</v>
      </c>
      <c r="D47" s="41">
        <v>53796</v>
      </c>
      <c r="E47" s="41"/>
      <c r="F47" s="41">
        <f t="shared" ref="F47" si="29">SUM(D47:E47)</f>
        <v>53796</v>
      </c>
      <c r="G47" s="41"/>
      <c r="H47" s="41"/>
      <c r="I47" s="41">
        <f t="shared" si="26"/>
        <v>0</v>
      </c>
      <c r="J47" s="54">
        <f t="shared" si="27"/>
        <v>53796</v>
      </c>
    </row>
    <row r="48" spans="1:10" s="49" customFormat="1">
      <c r="A48" s="53" t="s">
        <v>87</v>
      </c>
      <c r="B48" s="53"/>
      <c r="C48" s="40" t="s">
        <v>492</v>
      </c>
      <c r="D48" s="41">
        <f>SUM(D49)</f>
        <v>10000</v>
      </c>
      <c r="E48" s="41"/>
      <c r="F48" s="41">
        <f t="shared" ref="F48:F50" si="30">SUM(D48:E48)</f>
        <v>10000</v>
      </c>
      <c r="G48" s="41"/>
      <c r="H48" s="41"/>
      <c r="I48" s="41">
        <f t="shared" si="26"/>
        <v>0</v>
      </c>
      <c r="J48" s="54">
        <f t="shared" si="27"/>
        <v>10000</v>
      </c>
    </row>
    <row r="49" spans="1:10" s="49" customFormat="1" ht="25.5">
      <c r="A49" s="53"/>
      <c r="B49" s="39">
        <v>15</v>
      </c>
      <c r="C49" s="40" t="s">
        <v>211</v>
      </c>
      <c r="D49" s="41">
        <f>SUM(D50)</f>
        <v>10000</v>
      </c>
      <c r="E49" s="41"/>
      <c r="F49" s="41">
        <f t="shared" si="30"/>
        <v>10000</v>
      </c>
      <c r="G49" s="41"/>
      <c r="H49" s="41"/>
      <c r="I49" s="41">
        <f t="shared" si="26"/>
        <v>0</v>
      </c>
      <c r="J49" s="54">
        <f t="shared" si="27"/>
        <v>10000</v>
      </c>
    </row>
    <row r="50" spans="1:10" s="49" customFormat="1">
      <c r="A50" s="53"/>
      <c r="B50" s="38">
        <v>1556</v>
      </c>
      <c r="C50" s="40" t="s">
        <v>493</v>
      </c>
      <c r="D50" s="41">
        <v>10000</v>
      </c>
      <c r="E50" s="41"/>
      <c r="F50" s="41">
        <f t="shared" si="30"/>
        <v>10000</v>
      </c>
      <c r="G50" s="41"/>
      <c r="H50" s="41"/>
      <c r="I50" s="41">
        <f t="shared" si="26"/>
        <v>0</v>
      </c>
      <c r="J50" s="54">
        <f t="shared" si="27"/>
        <v>10000</v>
      </c>
    </row>
    <row r="51" spans="1:10" s="49" customFormat="1" ht="25.5">
      <c r="A51" s="53" t="s">
        <v>104</v>
      </c>
      <c r="B51" s="53"/>
      <c r="C51" s="40" t="s">
        <v>105</v>
      </c>
      <c r="D51" s="41">
        <f>SUM(D52)</f>
        <v>10000</v>
      </c>
      <c r="E51" s="41"/>
      <c r="F51" s="41">
        <f t="shared" si="8"/>
        <v>10000</v>
      </c>
      <c r="G51" s="41"/>
      <c r="H51" s="41"/>
      <c r="I51" s="41">
        <f t="shared" si="16"/>
        <v>0</v>
      </c>
      <c r="J51" s="54">
        <f t="shared" si="0"/>
        <v>10000</v>
      </c>
    </row>
    <row r="52" spans="1:10" s="49" customFormat="1">
      <c r="A52" s="53"/>
      <c r="B52" s="39">
        <v>4</v>
      </c>
      <c r="C52" s="40" t="s">
        <v>509</v>
      </c>
      <c r="D52" s="41">
        <f>SUM(D53)</f>
        <v>10000</v>
      </c>
      <c r="E52" s="41"/>
      <c r="F52" s="41">
        <f t="shared" si="8"/>
        <v>10000</v>
      </c>
      <c r="G52" s="41"/>
      <c r="H52" s="41"/>
      <c r="I52" s="41">
        <f t="shared" si="16"/>
        <v>0</v>
      </c>
      <c r="J52" s="54">
        <f t="shared" si="0"/>
        <v>10000</v>
      </c>
    </row>
    <row r="53" spans="1:10" s="49" customFormat="1" ht="25.5">
      <c r="A53" s="53"/>
      <c r="B53" s="38">
        <v>4502</v>
      </c>
      <c r="C53" s="40" t="s">
        <v>573</v>
      </c>
      <c r="D53" s="41">
        <v>10000</v>
      </c>
      <c r="E53" s="41"/>
      <c r="F53" s="41">
        <f t="shared" si="8"/>
        <v>10000</v>
      </c>
      <c r="G53" s="41"/>
      <c r="H53" s="41"/>
      <c r="I53" s="41">
        <f t="shared" si="16"/>
        <v>0</v>
      </c>
      <c r="J53" s="54">
        <f t="shared" si="0"/>
        <v>10000</v>
      </c>
    </row>
    <row r="54" spans="1:10" s="44" customFormat="1">
      <c r="A54" s="45" t="s">
        <v>126</v>
      </c>
      <c r="B54" s="46"/>
      <c r="C54" s="47"/>
      <c r="D54" s="48">
        <f>SUM(D55,D64,D74,D81)</f>
        <v>4664953</v>
      </c>
      <c r="E54" s="48">
        <f>SUM(E55,E64,E74,E81)</f>
        <v>0</v>
      </c>
      <c r="F54" s="48">
        <f>SUM(F55,F64,F74,F81)</f>
        <v>4664953</v>
      </c>
      <c r="G54" s="48">
        <f>SUM(G55,G64,G74,G81)</f>
        <v>0</v>
      </c>
      <c r="H54" s="48">
        <f>SUM(H55,H64,H74,H81)</f>
        <v>6585239</v>
      </c>
      <c r="I54" s="48">
        <f>SUM(I55,I64,I74)</f>
        <v>6585239</v>
      </c>
      <c r="J54" s="37">
        <f t="shared" si="0"/>
        <v>11250192</v>
      </c>
    </row>
    <row r="55" spans="1:10" s="44" customFormat="1">
      <c r="A55" s="50" t="s">
        <v>53</v>
      </c>
      <c r="B55" s="50"/>
      <c r="C55" s="47" t="s">
        <v>54</v>
      </c>
      <c r="D55" s="48">
        <f>SUM(D56,D61)</f>
        <v>4335993</v>
      </c>
      <c r="E55" s="48">
        <f t="shared" ref="E55:H55" si="31">SUM(E56,E61)</f>
        <v>0</v>
      </c>
      <c r="F55" s="48">
        <f t="shared" si="8"/>
        <v>4335993</v>
      </c>
      <c r="G55" s="48">
        <f t="shared" si="31"/>
        <v>0</v>
      </c>
      <c r="H55" s="48">
        <f t="shared" si="31"/>
        <v>6347729</v>
      </c>
      <c r="I55" s="68">
        <f t="shared" si="16"/>
        <v>6347729</v>
      </c>
      <c r="J55" s="37">
        <f t="shared" si="0"/>
        <v>10683722</v>
      </c>
    </row>
    <row r="56" spans="1:10" s="44" customFormat="1">
      <c r="A56" s="53" t="s">
        <v>127</v>
      </c>
      <c r="B56" s="53"/>
      <c r="C56" s="40" t="s">
        <v>128</v>
      </c>
      <c r="D56" s="41">
        <f>SUM(D57,D59)</f>
        <v>4249507</v>
      </c>
      <c r="E56" s="41">
        <f t="shared" ref="E56:H56" si="32">SUM(E57,E59)</f>
        <v>0</v>
      </c>
      <c r="F56" s="41">
        <f t="shared" si="32"/>
        <v>4249507</v>
      </c>
      <c r="G56" s="41">
        <f t="shared" si="32"/>
        <v>0</v>
      </c>
      <c r="H56" s="41">
        <f t="shared" si="32"/>
        <v>5857641</v>
      </c>
      <c r="I56" s="41">
        <f t="shared" si="16"/>
        <v>5857641</v>
      </c>
      <c r="J56" s="54">
        <f t="shared" si="0"/>
        <v>10107148</v>
      </c>
    </row>
    <row r="57" spans="1:10" s="44" customFormat="1" ht="25.5">
      <c r="A57" s="53"/>
      <c r="B57" s="39">
        <v>15</v>
      </c>
      <c r="C57" s="40" t="s">
        <v>211</v>
      </c>
      <c r="D57" s="41">
        <f>SUM(D58)</f>
        <v>4155600</v>
      </c>
      <c r="E57" s="41">
        <f t="shared" ref="E57:G57" si="33">SUM(E58)</f>
        <v>0</v>
      </c>
      <c r="F57" s="41">
        <f t="shared" si="33"/>
        <v>4155600</v>
      </c>
      <c r="G57" s="41">
        <f t="shared" si="33"/>
        <v>0</v>
      </c>
      <c r="H57" s="41">
        <f t="shared" ref="H57" si="34">SUM(H58)</f>
        <v>5857641</v>
      </c>
      <c r="I57" s="41">
        <f t="shared" si="16"/>
        <v>5857641</v>
      </c>
      <c r="J57" s="54">
        <f t="shared" si="0"/>
        <v>10013241</v>
      </c>
    </row>
    <row r="58" spans="1:10" s="44" customFormat="1" ht="25.5">
      <c r="A58" s="53"/>
      <c r="B58" s="38">
        <v>1551</v>
      </c>
      <c r="C58" s="40" t="s">
        <v>220</v>
      </c>
      <c r="D58" s="41">
        <v>4155600</v>
      </c>
      <c r="E58" s="41"/>
      <c r="F58" s="41">
        <f t="shared" si="8"/>
        <v>4155600</v>
      </c>
      <c r="G58" s="41"/>
      <c r="H58" s="41">
        <v>5857641</v>
      </c>
      <c r="I58" s="41">
        <f t="shared" si="16"/>
        <v>5857641</v>
      </c>
      <c r="J58" s="54">
        <f t="shared" si="0"/>
        <v>10013241</v>
      </c>
    </row>
    <row r="59" spans="1:10" s="44" customFormat="1">
      <c r="A59" s="53"/>
      <c r="B59" s="39">
        <v>4</v>
      </c>
      <c r="C59" s="40" t="s">
        <v>509</v>
      </c>
      <c r="D59" s="72">
        <f>SUM(D60)</f>
        <v>93907</v>
      </c>
      <c r="E59" s="72">
        <f t="shared" ref="E59:H59" si="35">SUM(E60)</f>
        <v>0</v>
      </c>
      <c r="F59" s="72">
        <f t="shared" si="35"/>
        <v>93907</v>
      </c>
      <c r="G59" s="72">
        <f t="shared" si="35"/>
        <v>0</v>
      </c>
      <c r="H59" s="72">
        <f t="shared" si="35"/>
        <v>0</v>
      </c>
      <c r="I59" s="41">
        <f t="shared" si="16"/>
        <v>0</v>
      </c>
      <c r="J59" s="42">
        <f t="shared" si="0"/>
        <v>93907</v>
      </c>
    </row>
    <row r="60" spans="1:10" s="44" customFormat="1" ht="25.5">
      <c r="A60" s="53"/>
      <c r="B60" s="38">
        <v>4502</v>
      </c>
      <c r="C60" s="40" t="s">
        <v>573</v>
      </c>
      <c r="D60" s="72">
        <v>93907</v>
      </c>
      <c r="E60" s="72"/>
      <c r="F60" s="72">
        <f t="shared" ref="F60" si="36">SUM(D60:E60)</f>
        <v>93907</v>
      </c>
      <c r="G60" s="72"/>
      <c r="H60" s="72"/>
      <c r="I60" s="41">
        <f t="shared" si="16"/>
        <v>0</v>
      </c>
      <c r="J60" s="42">
        <f t="shared" si="0"/>
        <v>93907</v>
      </c>
    </row>
    <row r="61" spans="1:10" s="44" customFormat="1">
      <c r="A61" s="53" t="s">
        <v>55</v>
      </c>
      <c r="B61" s="53"/>
      <c r="C61" s="40" t="s">
        <v>56</v>
      </c>
      <c r="D61" s="41">
        <f>SUM(D62)</f>
        <v>86486</v>
      </c>
      <c r="E61" s="41">
        <f>SUM(E62)</f>
        <v>0</v>
      </c>
      <c r="F61" s="41">
        <f t="shared" si="8"/>
        <v>86486</v>
      </c>
      <c r="G61" s="41"/>
      <c r="H61" s="41">
        <f>SUM(H62)</f>
        <v>490088</v>
      </c>
      <c r="I61" s="41">
        <f t="shared" si="16"/>
        <v>490088</v>
      </c>
      <c r="J61" s="54">
        <f t="shared" si="0"/>
        <v>576574</v>
      </c>
    </row>
    <row r="62" spans="1:10" s="44" customFormat="1" ht="25.5">
      <c r="A62" s="53"/>
      <c r="B62" s="39">
        <v>15</v>
      </c>
      <c r="C62" s="40" t="s">
        <v>211</v>
      </c>
      <c r="D62" s="41">
        <f>SUM(D63)</f>
        <v>86486</v>
      </c>
      <c r="E62" s="41">
        <f>SUM(E63)</f>
        <v>0</v>
      </c>
      <c r="F62" s="41">
        <f t="shared" si="8"/>
        <v>86486</v>
      </c>
      <c r="G62" s="41"/>
      <c r="H62" s="41">
        <f>SUM(H63)</f>
        <v>490088</v>
      </c>
      <c r="I62" s="41">
        <f t="shared" si="16"/>
        <v>490088</v>
      </c>
      <c r="J62" s="54">
        <f t="shared" si="0"/>
        <v>576574</v>
      </c>
    </row>
    <row r="63" spans="1:10" s="44" customFormat="1" ht="25.5">
      <c r="A63" s="53"/>
      <c r="B63" s="38">
        <v>1551</v>
      </c>
      <c r="C63" s="40" t="s">
        <v>220</v>
      </c>
      <c r="D63" s="41">
        <v>86486</v>
      </c>
      <c r="E63" s="41"/>
      <c r="F63" s="41">
        <f t="shared" si="8"/>
        <v>86486</v>
      </c>
      <c r="G63" s="41"/>
      <c r="H63" s="41">
        <v>490088</v>
      </c>
      <c r="I63" s="41">
        <f t="shared" si="16"/>
        <v>490088</v>
      </c>
      <c r="J63" s="54">
        <f t="shared" si="0"/>
        <v>576574</v>
      </c>
    </row>
    <row r="64" spans="1:10" s="49" customFormat="1">
      <c r="A64" s="50" t="s">
        <v>130</v>
      </c>
      <c r="B64" s="50"/>
      <c r="C64" s="47" t="s">
        <v>131</v>
      </c>
      <c r="D64" s="48">
        <f>SUM(D65,D68,D71)</f>
        <v>189000</v>
      </c>
      <c r="E64" s="48">
        <f t="shared" ref="E64:H64" si="37">SUM(E65,E68,E71)</f>
        <v>0</v>
      </c>
      <c r="F64" s="48">
        <f t="shared" si="37"/>
        <v>189000</v>
      </c>
      <c r="G64" s="48">
        <f t="shared" si="37"/>
        <v>0</v>
      </c>
      <c r="H64" s="48">
        <f t="shared" si="37"/>
        <v>0</v>
      </c>
      <c r="I64" s="68">
        <f t="shared" si="16"/>
        <v>0</v>
      </c>
      <c r="J64" s="203">
        <f t="shared" si="0"/>
        <v>189000</v>
      </c>
    </row>
    <row r="65" spans="1:10" s="49" customFormat="1">
      <c r="A65" s="70" t="s">
        <v>132</v>
      </c>
      <c r="B65" s="50"/>
      <c r="C65" s="71" t="s">
        <v>133</v>
      </c>
      <c r="D65" s="72">
        <f>SUM(D66)</f>
        <v>16000</v>
      </c>
      <c r="E65" s="72">
        <f t="shared" ref="E65:H66" si="38">SUM(E66)</f>
        <v>0</v>
      </c>
      <c r="F65" s="72">
        <f t="shared" si="38"/>
        <v>16000</v>
      </c>
      <c r="G65" s="72">
        <f t="shared" si="38"/>
        <v>0</v>
      </c>
      <c r="H65" s="72">
        <f t="shared" si="38"/>
        <v>0</v>
      </c>
      <c r="I65" s="41">
        <f t="shared" si="16"/>
        <v>0</v>
      </c>
      <c r="J65" s="72">
        <f>SUM(F65,I65)</f>
        <v>16000</v>
      </c>
    </row>
    <row r="66" spans="1:10" s="49" customFormat="1" ht="25.5">
      <c r="A66" s="50"/>
      <c r="B66" s="39">
        <v>15</v>
      </c>
      <c r="C66" s="40" t="s">
        <v>211</v>
      </c>
      <c r="D66" s="72">
        <f>SUM(D67)</f>
        <v>16000</v>
      </c>
      <c r="E66" s="72">
        <f t="shared" si="38"/>
        <v>0</v>
      </c>
      <c r="F66" s="72">
        <f t="shared" si="38"/>
        <v>16000</v>
      </c>
      <c r="G66" s="72">
        <f t="shared" si="38"/>
        <v>0</v>
      </c>
      <c r="H66" s="72">
        <f t="shared" si="38"/>
        <v>0</v>
      </c>
      <c r="I66" s="41">
        <f t="shared" si="16"/>
        <v>0</v>
      </c>
      <c r="J66" s="42">
        <f t="shared" si="0"/>
        <v>16000</v>
      </c>
    </row>
    <row r="67" spans="1:10" s="49" customFormat="1" ht="25.5">
      <c r="A67" s="50"/>
      <c r="B67" s="276">
        <v>1551</v>
      </c>
      <c r="C67" s="277" t="s">
        <v>220</v>
      </c>
      <c r="D67" s="275">
        <v>16000</v>
      </c>
      <c r="E67" s="275">
        <f>SUM(E74)</f>
        <v>0</v>
      </c>
      <c r="F67" s="72">
        <f t="shared" ref="F67" si="39">SUM(D67:E67)</f>
        <v>16000</v>
      </c>
      <c r="G67" s="72"/>
      <c r="H67" s="72"/>
      <c r="I67" s="41">
        <f t="shared" si="16"/>
        <v>0</v>
      </c>
      <c r="J67" s="42">
        <f t="shared" si="0"/>
        <v>16000</v>
      </c>
    </row>
    <row r="68" spans="1:10" s="49" customFormat="1">
      <c r="A68" s="70" t="s">
        <v>136</v>
      </c>
      <c r="B68" s="50"/>
      <c r="C68" s="71" t="s">
        <v>495</v>
      </c>
      <c r="D68" s="72">
        <f>SUM(D69)</f>
        <v>12000</v>
      </c>
      <c r="E68" s="72">
        <f t="shared" ref="E68:H69" si="40">SUM(E69)</f>
        <v>0</v>
      </c>
      <c r="F68" s="72">
        <f t="shared" si="40"/>
        <v>12000</v>
      </c>
      <c r="G68" s="72">
        <f t="shared" si="40"/>
        <v>0</v>
      </c>
      <c r="H68" s="72">
        <f t="shared" si="40"/>
        <v>0</v>
      </c>
      <c r="I68" s="41">
        <f t="shared" ref="I68:I70" si="41">SUM(G68,H68)</f>
        <v>0</v>
      </c>
      <c r="J68" s="72">
        <f>SUM(F68,I68)</f>
        <v>12000</v>
      </c>
    </row>
    <row r="69" spans="1:10" s="49" customFormat="1">
      <c r="A69" s="50"/>
      <c r="B69" s="39">
        <v>4</v>
      </c>
      <c r="C69" s="40" t="s">
        <v>509</v>
      </c>
      <c r="D69" s="72">
        <f>SUM(D70)</f>
        <v>12000</v>
      </c>
      <c r="E69" s="72">
        <f t="shared" si="40"/>
        <v>0</v>
      </c>
      <c r="F69" s="72">
        <f t="shared" si="40"/>
        <v>12000</v>
      </c>
      <c r="G69" s="72">
        <f t="shared" si="40"/>
        <v>0</v>
      </c>
      <c r="H69" s="72">
        <f t="shared" si="40"/>
        <v>0</v>
      </c>
      <c r="I69" s="41">
        <f t="shared" si="41"/>
        <v>0</v>
      </c>
      <c r="J69" s="42">
        <f t="shared" ref="J69:J70" si="42">SUM(I69,F69)</f>
        <v>12000</v>
      </c>
    </row>
    <row r="70" spans="1:10" s="49" customFormat="1" ht="25.5">
      <c r="A70" s="50"/>
      <c r="B70" s="38">
        <v>4502</v>
      </c>
      <c r="C70" s="40" t="s">
        <v>573</v>
      </c>
      <c r="D70" s="72">
        <v>12000</v>
      </c>
      <c r="E70" s="72"/>
      <c r="F70" s="72">
        <f t="shared" ref="F70" si="43">SUM(D70:E70)</f>
        <v>12000</v>
      </c>
      <c r="G70" s="72"/>
      <c r="H70" s="72"/>
      <c r="I70" s="41">
        <f t="shared" si="41"/>
        <v>0</v>
      </c>
      <c r="J70" s="42">
        <f t="shared" si="42"/>
        <v>12000</v>
      </c>
    </row>
    <row r="71" spans="1:10" s="44" customFormat="1">
      <c r="A71" s="53" t="s">
        <v>138</v>
      </c>
      <c r="B71" s="53"/>
      <c r="C71" s="40" t="s">
        <v>139</v>
      </c>
      <c r="D71" s="41">
        <f>SUM(D72)</f>
        <v>161000</v>
      </c>
      <c r="E71" s="41">
        <f t="shared" ref="E71:H72" si="44">SUM(E72)</f>
        <v>0</v>
      </c>
      <c r="F71" s="41">
        <f t="shared" si="44"/>
        <v>161000</v>
      </c>
      <c r="G71" s="41">
        <f t="shared" si="44"/>
        <v>0</v>
      </c>
      <c r="H71" s="41">
        <f t="shared" si="44"/>
        <v>0</v>
      </c>
      <c r="I71" s="41">
        <f t="shared" si="16"/>
        <v>0</v>
      </c>
      <c r="J71" s="54">
        <f t="shared" si="0"/>
        <v>161000</v>
      </c>
    </row>
    <row r="72" spans="1:10" s="44" customFormat="1" ht="25.5">
      <c r="A72" s="53" t="s">
        <v>138</v>
      </c>
      <c r="B72" s="39">
        <v>15</v>
      </c>
      <c r="C72" s="40" t="s">
        <v>211</v>
      </c>
      <c r="D72" s="41">
        <f>SUM(D73)</f>
        <v>161000</v>
      </c>
      <c r="E72" s="41">
        <f t="shared" si="44"/>
        <v>0</v>
      </c>
      <c r="F72" s="41">
        <f t="shared" si="44"/>
        <v>161000</v>
      </c>
      <c r="G72" s="41">
        <f t="shared" si="44"/>
        <v>0</v>
      </c>
      <c r="H72" s="41">
        <f t="shared" si="44"/>
        <v>0</v>
      </c>
      <c r="I72" s="41">
        <f t="shared" si="16"/>
        <v>0</v>
      </c>
      <c r="J72" s="54">
        <f t="shared" si="0"/>
        <v>161000</v>
      </c>
    </row>
    <row r="73" spans="1:10" s="44" customFormat="1" ht="25.5">
      <c r="A73" s="53" t="s">
        <v>138</v>
      </c>
      <c r="B73" s="38">
        <v>1551</v>
      </c>
      <c r="C73" s="40" t="s">
        <v>220</v>
      </c>
      <c r="D73" s="41">
        <v>161000</v>
      </c>
      <c r="E73" s="41"/>
      <c r="F73" s="41">
        <f t="shared" si="8"/>
        <v>161000</v>
      </c>
      <c r="G73" s="41"/>
      <c r="H73" s="41"/>
      <c r="I73" s="41">
        <f t="shared" si="16"/>
        <v>0</v>
      </c>
      <c r="J73" s="54">
        <f t="shared" si="0"/>
        <v>161000</v>
      </c>
    </row>
    <row r="74" spans="1:10" s="44" customFormat="1">
      <c r="A74" s="50" t="s">
        <v>142</v>
      </c>
      <c r="B74" s="50"/>
      <c r="C74" s="47" t="s">
        <v>143</v>
      </c>
      <c r="D74" s="48">
        <f>SUM(D75,D78)</f>
        <v>89960</v>
      </c>
      <c r="E74" s="48">
        <f t="shared" ref="E74:H74" si="45">SUM(E75,E78)</f>
        <v>0</v>
      </c>
      <c r="F74" s="48">
        <f t="shared" si="45"/>
        <v>89960</v>
      </c>
      <c r="G74" s="48">
        <f t="shared" si="45"/>
        <v>0</v>
      </c>
      <c r="H74" s="48">
        <f t="shared" si="45"/>
        <v>237510</v>
      </c>
      <c r="I74" s="68">
        <f t="shared" si="16"/>
        <v>237510</v>
      </c>
      <c r="J74" s="37">
        <f t="shared" si="0"/>
        <v>327470</v>
      </c>
    </row>
    <row r="75" spans="1:10" s="44" customFormat="1">
      <c r="A75" s="53" t="s">
        <v>146</v>
      </c>
      <c r="B75" s="53"/>
      <c r="C75" s="40" t="s">
        <v>147</v>
      </c>
      <c r="D75" s="41">
        <f>SUM(D76)</f>
        <v>67460</v>
      </c>
      <c r="E75" s="41">
        <f t="shared" ref="E75:H76" si="46">SUM(E76)</f>
        <v>0</v>
      </c>
      <c r="F75" s="41">
        <f t="shared" si="46"/>
        <v>67460</v>
      </c>
      <c r="G75" s="41">
        <f t="shared" si="46"/>
        <v>0</v>
      </c>
      <c r="H75" s="41">
        <f t="shared" si="46"/>
        <v>237510</v>
      </c>
      <c r="I75" s="41">
        <f t="shared" si="16"/>
        <v>237510</v>
      </c>
      <c r="J75" s="54">
        <f t="shared" si="0"/>
        <v>304970</v>
      </c>
    </row>
    <row r="76" spans="1:10" s="44" customFormat="1" ht="25.5">
      <c r="A76" s="53"/>
      <c r="B76" s="39">
        <v>15</v>
      </c>
      <c r="C76" s="40" t="s">
        <v>211</v>
      </c>
      <c r="D76" s="41">
        <f>SUM(D77)</f>
        <v>67460</v>
      </c>
      <c r="E76" s="41">
        <f t="shared" si="46"/>
        <v>0</v>
      </c>
      <c r="F76" s="41">
        <f t="shared" si="46"/>
        <v>67460</v>
      </c>
      <c r="G76" s="41">
        <f t="shared" si="46"/>
        <v>0</v>
      </c>
      <c r="H76" s="41">
        <f t="shared" si="46"/>
        <v>237510</v>
      </c>
      <c r="I76" s="41">
        <f t="shared" si="16"/>
        <v>237510</v>
      </c>
      <c r="J76" s="54">
        <f t="shared" si="0"/>
        <v>304970</v>
      </c>
    </row>
    <row r="77" spans="1:10" s="44" customFormat="1" ht="25.5">
      <c r="A77" s="53"/>
      <c r="B77" s="38">
        <v>1551</v>
      </c>
      <c r="C77" s="40" t="s">
        <v>220</v>
      </c>
      <c r="D77" s="41">
        <v>67460</v>
      </c>
      <c r="E77" s="41"/>
      <c r="F77" s="41">
        <f t="shared" si="8"/>
        <v>67460</v>
      </c>
      <c r="G77" s="41"/>
      <c r="H77" s="41">
        <v>237510</v>
      </c>
      <c r="I77" s="41">
        <f t="shared" si="16"/>
        <v>237510</v>
      </c>
      <c r="J77" s="54">
        <f t="shared" si="0"/>
        <v>304970</v>
      </c>
    </row>
    <row r="78" spans="1:10" s="44" customFormat="1">
      <c r="A78" s="53" t="s">
        <v>148</v>
      </c>
      <c r="B78" s="53"/>
      <c r="C78" s="40" t="s">
        <v>149</v>
      </c>
      <c r="D78" s="41">
        <f>SUM(D79)</f>
        <v>22500</v>
      </c>
      <c r="E78" s="41">
        <f>SUM(E79)</f>
        <v>0</v>
      </c>
      <c r="F78" s="41">
        <f t="shared" ref="F78:G79" si="47">SUM(F79)</f>
        <v>22500</v>
      </c>
      <c r="G78" s="41">
        <f t="shared" si="47"/>
        <v>0</v>
      </c>
      <c r="H78" s="41">
        <f>SUM(H79)</f>
        <v>0</v>
      </c>
      <c r="I78" s="41">
        <f t="shared" si="16"/>
        <v>0</v>
      </c>
      <c r="J78" s="54">
        <f t="shared" ref="J78:J140" si="48">SUM(I78,F78)</f>
        <v>22500</v>
      </c>
    </row>
    <row r="79" spans="1:10" s="44" customFormat="1" ht="25.5">
      <c r="A79" s="53"/>
      <c r="B79" s="39">
        <v>15</v>
      </c>
      <c r="C79" s="40" t="s">
        <v>211</v>
      </c>
      <c r="D79" s="41">
        <f>SUM(D80)</f>
        <v>22500</v>
      </c>
      <c r="E79" s="41">
        <f>SUM(E80)</f>
        <v>0</v>
      </c>
      <c r="F79" s="41">
        <f t="shared" si="47"/>
        <v>22500</v>
      </c>
      <c r="G79" s="41">
        <f t="shared" si="47"/>
        <v>0</v>
      </c>
      <c r="H79" s="41">
        <f t="shared" ref="H79" si="49">SUM(H80)</f>
        <v>0</v>
      </c>
      <c r="I79" s="41">
        <f t="shared" si="16"/>
        <v>0</v>
      </c>
      <c r="J79" s="54">
        <f t="shared" si="48"/>
        <v>22500</v>
      </c>
    </row>
    <row r="80" spans="1:10" s="44" customFormat="1" ht="25.5">
      <c r="A80" s="53"/>
      <c r="B80" s="38">
        <v>1551</v>
      </c>
      <c r="C80" s="40" t="s">
        <v>220</v>
      </c>
      <c r="D80" s="41">
        <v>22500</v>
      </c>
      <c r="E80" s="41"/>
      <c r="F80" s="41">
        <f>SUM(D80,E80)</f>
        <v>22500</v>
      </c>
      <c r="G80" s="41"/>
      <c r="H80" s="41"/>
      <c r="I80" s="41">
        <f t="shared" si="16"/>
        <v>0</v>
      </c>
      <c r="J80" s="54">
        <f>SUM(F80,I80)</f>
        <v>22500</v>
      </c>
    </row>
    <row r="81" spans="1:10" s="44" customFormat="1">
      <c r="A81" s="205" t="s">
        <v>61</v>
      </c>
      <c r="B81" s="79"/>
      <c r="C81" s="75" t="s">
        <v>574</v>
      </c>
      <c r="D81" s="68">
        <f>SUM(D82)</f>
        <v>50000</v>
      </c>
      <c r="E81" s="68">
        <f t="shared" ref="E81:H81" si="50">SUM(E82)</f>
        <v>0</v>
      </c>
      <c r="F81" s="68">
        <f t="shared" si="50"/>
        <v>50000</v>
      </c>
      <c r="G81" s="68">
        <f t="shared" si="50"/>
        <v>0</v>
      </c>
      <c r="H81" s="68">
        <f t="shared" si="50"/>
        <v>0</v>
      </c>
      <c r="I81" s="68">
        <f t="shared" ref="I81" si="51">SUM(G81,H81)</f>
        <v>0</v>
      </c>
      <c r="J81" s="203">
        <f t="shared" ref="J81" si="52">SUM(I81,F81)</f>
        <v>50000</v>
      </c>
    </row>
    <row r="82" spans="1:10" s="44" customFormat="1">
      <c r="A82" s="52" t="s">
        <v>80</v>
      </c>
      <c r="B82" s="53"/>
      <c r="C82" s="40" t="s">
        <v>222</v>
      </c>
      <c r="D82" s="41">
        <f>SUM(D83)</f>
        <v>50000</v>
      </c>
      <c r="E82" s="41">
        <f t="shared" ref="E82:H83" si="53">SUM(E83)</f>
        <v>0</v>
      </c>
      <c r="F82" s="41">
        <f t="shared" si="53"/>
        <v>50000</v>
      </c>
      <c r="G82" s="41">
        <f t="shared" si="53"/>
        <v>0</v>
      </c>
      <c r="H82" s="41">
        <f t="shared" si="53"/>
        <v>0</v>
      </c>
      <c r="I82" s="41">
        <f t="shared" si="16"/>
        <v>0</v>
      </c>
      <c r="J82" s="54">
        <f t="shared" ref="J82:J84" si="54">SUM(I82,F82)</f>
        <v>50000</v>
      </c>
    </row>
    <row r="83" spans="1:10" s="44" customFormat="1" ht="25.5">
      <c r="A83" s="52"/>
      <c r="B83" s="39">
        <v>15</v>
      </c>
      <c r="C83" s="40" t="s">
        <v>211</v>
      </c>
      <c r="D83" s="41">
        <f>SUM(D84)</f>
        <v>50000</v>
      </c>
      <c r="E83" s="41">
        <f t="shared" si="53"/>
        <v>0</v>
      </c>
      <c r="F83" s="41">
        <f t="shared" si="53"/>
        <v>50000</v>
      </c>
      <c r="G83" s="41">
        <f t="shared" si="53"/>
        <v>0</v>
      </c>
      <c r="H83" s="41">
        <f t="shared" si="53"/>
        <v>0</v>
      </c>
      <c r="I83" s="41">
        <f t="shared" si="16"/>
        <v>0</v>
      </c>
      <c r="J83" s="54">
        <f t="shared" si="54"/>
        <v>50000</v>
      </c>
    </row>
    <row r="84" spans="1:10" s="44" customFormat="1" ht="25.5">
      <c r="A84" s="52"/>
      <c r="B84" s="38">
        <v>1551</v>
      </c>
      <c r="C84" s="40" t="s">
        <v>220</v>
      </c>
      <c r="D84" s="41">
        <v>50000</v>
      </c>
      <c r="E84" s="41"/>
      <c r="F84" s="41">
        <f t="shared" ref="F84" si="55">SUM(D84:E84)</f>
        <v>50000</v>
      </c>
      <c r="G84" s="41"/>
      <c r="H84" s="41"/>
      <c r="I84" s="41">
        <f t="shared" si="16"/>
        <v>0</v>
      </c>
      <c r="J84" s="54">
        <f t="shared" si="54"/>
        <v>50000</v>
      </c>
    </row>
    <row r="85" spans="1:10" s="49" customFormat="1">
      <c r="A85" s="45" t="s">
        <v>157</v>
      </c>
      <c r="B85" s="46"/>
      <c r="C85" s="47"/>
      <c r="D85" s="48">
        <f>SUM(D86,D90,D94,D98,D110,D123)</f>
        <v>6099000</v>
      </c>
      <c r="E85" s="48">
        <f>SUM(E86,E90,E94,E98,E110,E123)</f>
        <v>0</v>
      </c>
      <c r="F85" s="48">
        <f>SUM(F86,F90,F94,F98,F110,F123)</f>
        <v>6099000</v>
      </c>
      <c r="G85" s="48">
        <f>SUM(G86,G90,G94,G98,G110,G123)</f>
        <v>0</v>
      </c>
      <c r="H85" s="48">
        <f>SUM(H86,H90,H94,H98,H110,H123)</f>
        <v>6420000</v>
      </c>
      <c r="I85" s="68">
        <f t="shared" si="16"/>
        <v>6420000</v>
      </c>
      <c r="J85" s="37">
        <f t="shared" si="48"/>
        <v>12519000</v>
      </c>
    </row>
    <row r="86" spans="1:10" s="49" customFormat="1">
      <c r="A86" s="205" t="s">
        <v>7</v>
      </c>
      <c r="B86" s="39"/>
      <c r="C86" s="47" t="s">
        <v>8</v>
      </c>
      <c r="D86" s="68">
        <f>SUM(D87)</f>
        <v>90000</v>
      </c>
      <c r="E86" s="68">
        <f t="shared" ref="E86:H88" si="56">SUM(E87)</f>
        <v>0</v>
      </c>
      <c r="F86" s="68">
        <f t="shared" si="56"/>
        <v>90000</v>
      </c>
      <c r="G86" s="68">
        <f t="shared" si="56"/>
        <v>0</v>
      </c>
      <c r="H86" s="68">
        <f t="shared" si="56"/>
        <v>0</v>
      </c>
      <c r="I86" s="203">
        <f t="shared" ref="I86:I89" si="57">SUM(G86:H86)</f>
        <v>0</v>
      </c>
      <c r="J86" s="203">
        <f t="shared" si="48"/>
        <v>90000</v>
      </c>
    </row>
    <row r="87" spans="1:10" s="49" customFormat="1">
      <c r="A87" s="53" t="s">
        <v>44</v>
      </c>
      <c r="B87" s="39"/>
      <c r="C87" s="71" t="s">
        <v>494</v>
      </c>
      <c r="D87" s="72">
        <f>SUM(D88)</f>
        <v>90000</v>
      </c>
      <c r="E87" s="72">
        <f t="shared" si="56"/>
        <v>0</v>
      </c>
      <c r="F87" s="72">
        <f t="shared" si="56"/>
        <v>90000</v>
      </c>
      <c r="G87" s="72">
        <f t="shared" si="56"/>
        <v>0</v>
      </c>
      <c r="H87" s="72">
        <f t="shared" si="56"/>
        <v>0</v>
      </c>
      <c r="I87" s="42">
        <f t="shared" si="57"/>
        <v>0</v>
      </c>
      <c r="J87" s="42">
        <f t="shared" si="48"/>
        <v>90000</v>
      </c>
    </row>
    <row r="88" spans="1:10" s="49" customFormat="1" ht="25.5">
      <c r="A88" s="53"/>
      <c r="B88" s="39">
        <v>15</v>
      </c>
      <c r="C88" s="40" t="s">
        <v>211</v>
      </c>
      <c r="D88" s="72">
        <f>SUM(D89)</f>
        <v>90000</v>
      </c>
      <c r="E88" s="72">
        <f t="shared" si="56"/>
        <v>0</v>
      </c>
      <c r="F88" s="72">
        <f t="shared" si="56"/>
        <v>90000</v>
      </c>
      <c r="G88" s="72">
        <f t="shared" si="56"/>
        <v>0</v>
      </c>
      <c r="H88" s="72">
        <f t="shared" si="56"/>
        <v>0</v>
      </c>
      <c r="I88" s="42">
        <f t="shared" si="57"/>
        <v>0</v>
      </c>
      <c r="J88" s="42">
        <f t="shared" si="48"/>
        <v>90000</v>
      </c>
    </row>
    <row r="89" spans="1:10" s="49" customFormat="1" ht="25.5">
      <c r="A89" s="38"/>
      <c r="B89" s="38">
        <v>1551</v>
      </c>
      <c r="C89" s="40" t="s">
        <v>220</v>
      </c>
      <c r="D89" s="41">
        <v>90000</v>
      </c>
      <c r="E89" s="41"/>
      <c r="F89" s="41">
        <f t="shared" ref="F89" si="58">SUM(D89:E89)</f>
        <v>90000</v>
      </c>
      <c r="G89" s="41"/>
      <c r="H89" s="41"/>
      <c r="I89" s="42">
        <f t="shared" si="57"/>
        <v>0</v>
      </c>
      <c r="J89" s="42">
        <f t="shared" si="48"/>
        <v>90000</v>
      </c>
    </row>
    <row r="90" spans="1:10" s="49" customFormat="1">
      <c r="A90" s="50" t="s">
        <v>53</v>
      </c>
      <c r="B90" s="50"/>
      <c r="C90" s="47" t="s">
        <v>54</v>
      </c>
      <c r="D90" s="48">
        <f>SUM(D91)</f>
        <v>178000</v>
      </c>
      <c r="E90" s="48">
        <f t="shared" ref="E90:H90" si="59">SUM(E91)</f>
        <v>0</v>
      </c>
      <c r="F90" s="48">
        <f t="shared" si="59"/>
        <v>178000</v>
      </c>
      <c r="G90" s="48">
        <f t="shared" si="59"/>
        <v>0</v>
      </c>
      <c r="H90" s="48">
        <f t="shared" si="59"/>
        <v>0</v>
      </c>
      <c r="I90" s="68">
        <f t="shared" si="16"/>
        <v>0</v>
      </c>
      <c r="J90" s="203">
        <f t="shared" si="48"/>
        <v>178000</v>
      </c>
    </row>
    <row r="91" spans="1:10" s="44" customFormat="1">
      <c r="A91" s="53" t="s">
        <v>78</v>
      </c>
      <c r="B91" s="53"/>
      <c r="C91" s="40" t="s">
        <v>79</v>
      </c>
      <c r="D91" s="41">
        <f>SUM(D92)</f>
        <v>178000</v>
      </c>
      <c r="E91" s="41">
        <f>SUM(E92)</f>
        <v>0</v>
      </c>
      <c r="F91" s="41">
        <f t="shared" ref="F91:F137" si="60">SUM(D91:E91)</f>
        <v>178000</v>
      </c>
      <c r="G91" s="41">
        <f>SUM(G92)</f>
        <v>0</v>
      </c>
      <c r="H91" s="41">
        <f>SUM(H92)</f>
        <v>0</v>
      </c>
      <c r="I91" s="41">
        <f t="shared" si="16"/>
        <v>0</v>
      </c>
      <c r="J91" s="54">
        <f t="shared" si="48"/>
        <v>178000</v>
      </c>
    </row>
    <row r="92" spans="1:10" s="44" customFormat="1" ht="25.5">
      <c r="A92" s="53" t="s">
        <v>78</v>
      </c>
      <c r="B92" s="39">
        <v>15</v>
      </c>
      <c r="C92" s="40" t="s">
        <v>211</v>
      </c>
      <c r="D92" s="41">
        <f>SUM(D93)</f>
        <v>178000</v>
      </c>
      <c r="E92" s="41">
        <f>SUM(E93)</f>
        <v>0</v>
      </c>
      <c r="F92" s="41">
        <f t="shared" si="60"/>
        <v>178000</v>
      </c>
      <c r="G92" s="41"/>
      <c r="H92" s="41">
        <f>SUM(H93:H93)</f>
        <v>0</v>
      </c>
      <c r="I92" s="41">
        <f t="shared" si="16"/>
        <v>0</v>
      </c>
      <c r="J92" s="54">
        <f t="shared" si="48"/>
        <v>178000</v>
      </c>
    </row>
    <row r="93" spans="1:10" s="44" customFormat="1" ht="25.5">
      <c r="A93" s="53" t="s">
        <v>78</v>
      </c>
      <c r="B93" s="38">
        <v>1551</v>
      </c>
      <c r="C93" s="40" t="s">
        <v>220</v>
      </c>
      <c r="D93" s="41">
        <v>178000</v>
      </c>
      <c r="E93" s="41"/>
      <c r="F93" s="41">
        <f t="shared" si="60"/>
        <v>178000</v>
      </c>
      <c r="G93" s="41"/>
      <c r="H93" s="41"/>
      <c r="I93" s="41">
        <f t="shared" si="16"/>
        <v>0</v>
      </c>
      <c r="J93" s="54">
        <f t="shared" si="48"/>
        <v>178000</v>
      </c>
    </row>
    <row r="94" spans="1:10" s="49" customFormat="1">
      <c r="A94" s="50" t="s">
        <v>142</v>
      </c>
      <c r="B94" s="50"/>
      <c r="C94" s="47" t="s">
        <v>143</v>
      </c>
      <c r="D94" s="48">
        <f>SUM(D95)</f>
        <v>180000</v>
      </c>
      <c r="E94" s="48"/>
      <c r="F94" s="48">
        <f t="shared" si="60"/>
        <v>180000</v>
      </c>
      <c r="G94" s="48">
        <f>SUM(G95)</f>
        <v>0</v>
      </c>
      <c r="H94" s="41"/>
      <c r="I94" s="68">
        <f t="shared" si="16"/>
        <v>0</v>
      </c>
      <c r="J94" s="37">
        <f t="shared" si="48"/>
        <v>180000</v>
      </c>
    </row>
    <row r="95" spans="1:10" s="44" customFormat="1" ht="25.5">
      <c r="A95" s="53" t="s">
        <v>158</v>
      </c>
      <c r="B95" s="53"/>
      <c r="C95" s="40" t="s">
        <v>159</v>
      </c>
      <c r="D95" s="41">
        <f>SUM(D96)</f>
        <v>180000</v>
      </c>
      <c r="E95" s="41"/>
      <c r="F95" s="41">
        <f t="shared" si="60"/>
        <v>180000</v>
      </c>
      <c r="G95" s="41"/>
      <c r="H95" s="41"/>
      <c r="I95" s="41">
        <f t="shared" si="16"/>
        <v>0</v>
      </c>
      <c r="J95" s="54">
        <f t="shared" si="48"/>
        <v>180000</v>
      </c>
    </row>
    <row r="96" spans="1:10" s="44" customFormat="1" ht="25.5">
      <c r="A96" s="53" t="s">
        <v>158</v>
      </c>
      <c r="B96" s="39">
        <v>15</v>
      </c>
      <c r="C96" s="40" t="s">
        <v>211</v>
      </c>
      <c r="D96" s="41">
        <f>SUM(D97)</f>
        <v>180000</v>
      </c>
      <c r="E96" s="41"/>
      <c r="F96" s="41">
        <f t="shared" si="60"/>
        <v>180000</v>
      </c>
      <c r="G96" s="41"/>
      <c r="H96" s="41"/>
      <c r="I96" s="41">
        <f t="shared" si="16"/>
        <v>0</v>
      </c>
      <c r="J96" s="54">
        <f t="shared" si="48"/>
        <v>180000</v>
      </c>
    </row>
    <row r="97" spans="1:11" s="44" customFormat="1" ht="25.5">
      <c r="A97" s="53" t="s">
        <v>158</v>
      </c>
      <c r="B97" s="38">
        <v>1551</v>
      </c>
      <c r="C97" s="40" t="s">
        <v>220</v>
      </c>
      <c r="D97" s="41">
        <v>180000</v>
      </c>
      <c r="E97" s="41"/>
      <c r="F97" s="41">
        <f t="shared" si="60"/>
        <v>180000</v>
      </c>
      <c r="G97" s="41"/>
      <c r="H97" s="41"/>
      <c r="I97" s="41">
        <f t="shared" si="16"/>
        <v>0</v>
      </c>
      <c r="J97" s="54">
        <f t="shared" si="48"/>
        <v>180000</v>
      </c>
    </row>
    <row r="98" spans="1:11" s="44" customFormat="1">
      <c r="A98" s="50" t="s">
        <v>61</v>
      </c>
      <c r="B98" s="50"/>
      <c r="C98" s="47" t="s">
        <v>98</v>
      </c>
      <c r="D98" s="48">
        <f>SUM(D99,D104,D107)</f>
        <v>378000</v>
      </c>
      <c r="E98" s="48">
        <f t="shared" ref="E98:H98" si="61">SUM(E99,E104,E107)</f>
        <v>0</v>
      </c>
      <c r="F98" s="48">
        <f t="shared" si="61"/>
        <v>378000</v>
      </c>
      <c r="G98" s="48">
        <f t="shared" si="61"/>
        <v>0</v>
      </c>
      <c r="H98" s="48">
        <f t="shared" si="61"/>
        <v>0</v>
      </c>
      <c r="I98" s="68">
        <f t="shared" ref="I98:I103" si="62">SUM(G98,H98)</f>
        <v>0</v>
      </c>
      <c r="J98" s="203">
        <f t="shared" ref="J98:J103" si="63">SUM(I98,F98)</f>
        <v>378000</v>
      </c>
    </row>
    <row r="99" spans="1:11" s="44" customFormat="1">
      <c r="A99" s="70" t="s">
        <v>99</v>
      </c>
      <c r="B99" s="70"/>
      <c r="C99" s="71" t="s">
        <v>101</v>
      </c>
      <c r="D99" s="72">
        <f>SUM(D100,D102)</f>
        <v>180000</v>
      </c>
      <c r="E99" s="72">
        <f t="shared" ref="E99:H99" si="64">SUM(E100,E102)</f>
        <v>0</v>
      </c>
      <c r="F99" s="72">
        <f t="shared" si="64"/>
        <v>180000</v>
      </c>
      <c r="G99" s="72">
        <f t="shared" si="64"/>
        <v>0</v>
      </c>
      <c r="H99" s="72">
        <f t="shared" si="64"/>
        <v>0</v>
      </c>
      <c r="I99" s="41">
        <f t="shared" si="62"/>
        <v>0</v>
      </c>
      <c r="J99" s="54">
        <f t="shared" si="63"/>
        <v>180000</v>
      </c>
    </row>
    <row r="100" spans="1:11" s="44" customFormat="1" ht="25.5">
      <c r="A100" s="70"/>
      <c r="B100" s="39">
        <v>15</v>
      </c>
      <c r="C100" s="40" t="s">
        <v>211</v>
      </c>
      <c r="D100" s="41">
        <f>SUM(D101)</f>
        <v>165000</v>
      </c>
      <c r="E100" s="41">
        <f t="shared" ref="E100:H100" si="65">SUM(E101)</f>
        <v>0</v>
      </c>
      <c r="F100" s="41">
        <f t="shared" si="65"/>
        <v>165000</v>
      </c>
      <c r="G100" s="41">
        <f t="shared" si="65"/>
        <v>0</v>
      </c>
      <c r="H100" s="41">
        <f t="shared" si="65"/>
        <v>0</v>
      </c>
      <c r="I100" s="41">
        <f t="shared" si="62"/>
        <v>0</v>
      </c>
      <c r="J100" s="54">
        <f t="shared" si="63"/>
        <v>165000</v>
      </c>
    </row>
    <row r="101" spans="1:11" s="44" customFormat="1" ht="25.5">
      <c r="A101" s="70"/>
      <c r="B101" s="38">
        <v>1551</v>
      </c>
      <c r="C101" s="40" t="s">
        <v>220</v>
      </c>
      <c r="D101" s="41">
        <v>165000</v>
      </c>
      <c r="E101" s="41"/>
      <c r="F101" s="41">
        <f t="shared" ref="F101" si="66">SUM(D101:E101)</f>
        <v>165000</v>
      </c>
      <c r="G101" s="41"/>
      <c r="H101" s="41"/>
      <c r="I101" s="41">
        <f t="shared" si="62"/>
        <v>0</v>
      </c>
      <c r="J101" s="54">
        <f t="shared" si="63"/>
        <v>165000</v>
      </c>
    </row>
    <row r="102" spans="1:11" s="44" customFormat="1">
      <c r="A102" s="70"/>
      <c r="B102" s="39">
        <v>4</v>
      </c>
      <c r="C102" s="40" t="s">
        <v>509</v>
      </c>
      <c r="D102" s="72">
        <f>SUM(D103)</f>
        <v>15000</v>
      </c>
      <c r="E102" s="72">
        <f t="shared" ref="E102" si="67">SUM(E103)</f>
        <v>0</v>
      </c>
      <c r="F102" s="72">
        <f t="shared" ref="F102" si="68">SUM(F103)</f>
        <v>15000</v>
      </c>
      <c r="G102" s="72">
        <f t="shared" ref="G102" si="69">SUM(G103)</f>
        <v>0</v>
      </c>
      <c r="H102" s="72">
        <f t="shared" ref="H102" si="70">SUM(H103)</f>
        <v>0</v>
      </c>
      <c r="I102" s="41">
        <f t="shared" si="62"/>
        <v>0</v>
      </c>
      <c r="J102" s="42">
        <f t="shared" si="63"/>
        <v>15000</v>
      </c>
    </row>
    <row r="103" spans="1:11" s="44" customFormat="1" ht="25.5">
      <c r="A103" s="70"/>
      <c r="B103" s="38">
        <v>4502</v>
      </c>
      <c r="C103" s="40" t="s">
        <v>573</v>
      </c>
      <c r="D103" s="72">
        <v>15000</v>
      </c>
      <c r="E103" s="72">
        <f>SUM(E107)</f>
        <v>0</v>
      </c>
      <c r="F103" s="72">
        <f t="shared" ref="F103" si="71">SUM(D103:E103)</f>
        <v>15000</v>
      </c>
      <c r="G103" s="72"/>
      <c r="H103" s="72"/>
      <c r="I103" s="41">
        <f t="shared" si="62"/>
        <v>0</v>
      </c>
      <c r="J103" s="42">
        <f t="shared" si="63"/>
        <v>15000</v>
      </c>
    </row>
    <row r="104" spans="1:11" s="44" customFormat="1">
      <c r="A104" s="52" t="s">
        <v>87</v>
      </c>
      <c r="B104" s="53"/>
      <c r="C104" s="40" t="s">
        <v>221</v>
      </c>
      <c r="D104" s="41">
        <f>SUM(D105)</f>
        <v>60000</v>
      </c>
      <c r="E104" s="41">
        <f>SUM(E105)</f>
        <v>0</v>
      </c>
      <c r="F104" s="41">
        <f t="shared" si="60"/>
        <v>60000</v>
      </c>
      <c r="G104" s="41"/>
      <c r="H104" s="41">
        <f>SUM(H105)</f>
        <v>0</v>
      </c>
      <c r="I104" s="41">
        <f t="shared" si="16"/>
        <v>0</v>
      </c>
      <c r="J104" s="54">
        <f t="shared" si="48"/>
        <v>60000</v>
      </c>
    </row>
    <row r="105" spans="1:11" s="44" customFormat="1" ht="25.5">
      <c r="A105" s="52"/>
      <c r="B105" s="39">
        <v>15</v>
      </c>
      <c r="C105" s="40" t="s">
        <v>211</v>
      </c>
      <c r="D105" s="41">
        <f>SUM(D106)</f>
        <v>60000</v>
      </c>
      <c r="E105" s="41">
        <f>SUM(E106)</f>
        <v>0</v>
      </c>
      <c r="F105" s="41">
        <f t="shared" si="60"/>
        <v>60000</v>
      </c>
      <c r="G105" s="41"/>
      <c r="H105" s="41">
        <f>SUM(H106:H106)</f>
        <v>0</v>
      </c>
      <c r="I105" s="41">
        <f t="shared" si="16"/>
        <v>0</v>
      </c>
      <c r="J105" s="54">
        <f t="shared" si="48"/>
        <v>60000</v>
      </c>
    </row>
    <row r="106" spans="1:11" s="44" customFormat="1" ht="25.5">
      <c r="A106" s="52"/>
      <c r="B106" s="38">
        <v>1551</v>
      </c>
      <c r="C106" s="40" t="s">
        <v>220</v>
      </c>
      <c r="D106" s="41">
        <v>60000</v>
      </c>
      <c r="E106" s="41"/>
      <c r="F106" s="41">
        <f t="shared" si="60"/>
        <v>60000</v>
      </c>
      <c r="G106" s="41"/>
      <c r="H106" s="41"/>
      <c r="I106" s="41">
        <f t="shared" si="16"/>
        <v>0</v>
      </c>
      <c r="J106" s="54">
        <f t="shared" si="48"/>
        <v>60000</v>
      </c>
    </row>
    <row r="107" spans="1:11" s="44" customFormat="1">
      <c r="A107" s="52" t="s">
        <v>80</v>
      </c>
      <c r="B107" s="53"/>
      <c r="C107" s="40" t="s">
        <v>222</v>
      </c>
      <c r="D107" s="41">
        <f>SUM(D108)</f>
        <v>138000</v>
      </c>
      <c r="E107" s="41">
        <f t="shared" ref="E107:H108" si="72">SUM(E108)</f>
        <v>0</v>
      </c>
      <c r="F107" s="41">
        <f t="shared" si="72"/>
        <v>138000</v>
      </c>
      <c r="G107" s="41">
        <f t="shared" si="72"/>
        <v>0</v>
      </c>
      <c r="H107" s="41">
        <f t="shared" si="72"/>
        <v>0</v>
      </c>
      <c r="I107" s="41">
        <f t="shared" ref="I107:I149" si="73">SUM(G107,H107)</f>
        <v>0</v>
      </c>
      <c r="J107" s="54">
        <f t="shared" si="48"/>
        <v>138000</v>
      </c>
    </row>
    <row r="108" spans="1:11" s="44" customFormat="1">
      <c r="A108" s="52"/>
      <c r="B108" s="39">
        <v>4</v>
      </c>
      <c r="C108" s="40" t="s">
        <v>509</v>
      </c>
      <c r="D108" s="41">
        <f>SUM(D109)</f>
        <v>138000</v>
      </c>
      <c r="E108" s="41">
        <f t="shared" si="72"/>
        <v>0</v>
      </c>
      <c r="F108" s="41">
        <f t="shared" si="72"/>
        <v>138000</v>
      </c>
      <c r="G108" s="41">
        <f t="shared" si="72"/>
        <v>0</v>
      </c>
      <c r="H108" s="41">
        <f t="shared" si="72"/>
        <v>0</v>
      </c>
      <c r="I108" s="41">
        <f t="shared" si="73"/>
        <v>0</v>
      </c>
      <c r="J108" s="54">
        <f t="shared" si="48"/>
        <v>138000</v>
      </c>
    </row>
    <row r="109" spans="1:11" s="44" customFormat="1" ht="25.5">
      <c r="A109" s="52"/>
      <c r="B109" s="38">
        <v>4502</v>
      </c>
      <c r="C109" s="40" t="s">
        <v>573</v>
      </c>
      <c r="D109" s="41">
        <v>138000</v>
      </c>
      <c r="E109" s="41"/>
      <c r="F109" s="41">
        <f t="shared" si="60"/>
        <v>138000</v>
      </c>
      <c r="G109" s="41"/>
      <c r="H109" s="41"/>
      <c r="I109" s="41">
        <f t="shared" si="73"/>
        <v>0</v>
      </c>
      <c r="J109" s="54">
        <f t="shared" si="48"/>
        <v>138000</v>
      </c>
    </row>
    <row r="110" spans="1:11" s="49" customFormat="1">
      <c r="A110" s="60" t="s">
        <v>67</v>
      </c>
      <c r="B110" s="60"/>
      <c r="C110" s="57" t="s">
        <v>68</v>
      </c>
      <c r="D110" s="58">
        <f>SUM(D111,D114,D117,D120)</f>
        <v>4783000</v>
      </c>
      <c r="E110" s="58">
        <f t="shared" ref="E110:H110" si="74">SUM(E111,E114,E117,E120)</f>
        <v>0</v>
      </c>
      <c r="F110" s="58">
        <f t="shared" si="74"/>
        <v>4783000</v>
      </c>
      <c r="G110" s="58">
        <f t="shared" si="74"/>
        <v>0</v>
      </c>
      <c r="H110" s="58">
        <f t="shared" si="74"/>
        <v>6420000</v>
      </c>
      <c r="I110" s="68">
        <f t="shared" si="73"/>
        <v>6420000</v>
      </c>
      <c r="J110" s="203">
        <f t="shared" si="48"/>
        <v>11203000</v>
      </c>
      <c r="K110" s="73"/>
    </row>
    <row r="111" spans="1:11" s="44" customFormat="1">
      <c r="A111" s="61" t="s">
        <v>69</v>
      </c>
      <c r="B111" s="61"/>
      <c r="C111" s="62" t="s">
        <v>70</v>
      </c>
      <c r="D111" s="63">
        <f>SUM(D112)</f>
        <v>1275000</v>
      </c>
      <c r="E111" s="63">
        <f t="shared" ref="E111:G112" si="75">SUM(E112)</f>
        <v>0</v>
      </c>
      <c r="F111" s="63">
        <f t="shared" si="75"/>
        <v>1275000</v>
      </c>
      <c r="G111" s="63">
        <f t="shared" si="75"/>
        <v>0</v>
      </c>
      <c r="H111" s="63">
        <f>SUM(H112)</f>
        <v>250000</v>
      </c>
      <c r="I111" s="41">
        <f t="shared" si="73"/>
        <v>250000</v>
      </c>
      <c r="J111" s="54">
        <f t="shared" si="48"/>
        <v>1525000</v>
      </c>
    </row>
    <row r="112" spans="1:11" s="44" customFormat="1" ht="25.5">
      <c r="A112" s="61"/>
      <c r="B112" s="39">
        <v>15</v>
      </c>
      <c r="C112" s="40" t="s">
        <v>211</v>
      </c>
      <c r="D112" s="63">
        <f>SUM(D113)</f>
        <v>1275000</v>
      </c>
      <c r="E112" s="63">
        <f t="shared" si="75"/>
        <v>0</v>
      </c>
      <c r="F112" s="63">
        <f t="shared" si="75"/>
        <v>1275000</v>
      </c>
      <c r="G112" s="63">
        <f t="shared" si="75"/>
        <v>0</v>
      </c>
      <c r="H112" s="63">
        <f>SUM(H113:H113)</f>
        <v>250000</v>
      </c>
      <c r="I112" s="41">
        <f t="shared" si="73"/>
        <v>250000</v>
      </c>
      <c r="J112" s="54">
        <f t="shared" si="48"/>
        <v>1525000</v>
      </c>
    </row>
    <row r="113" spans="1:10" s="44" customFormat="1" ht="25.5">
      <c r="A113" s="61"/>
      <c r="B113" s="74">
        <v>1551</v>
      </c>
      <c r="C113" s="62" t="s">
        <v>220</v>
      </c>
      <c r="D113" s="63">
        <v>1275000</v>
      </c>
      <c r="E113" s="63"/>
      <c r="F113" s="41">
        <f t="shared" si="60"/>
        <v>1275000</v>
      </c>
      <c r="G113" s="41"/>
      <c r="H113" s="41">
        <v>250000</v>
      </c>
      <c r="I113" s="41">
        <f t="shared" si="73"/>
        <v>250000</v>
      </c>
      <c r="J113" s="54">
        <f t="shared" si="48"/>
        <v>1525000</v>
      </c>
    </row>
    <row r="114" spans="1:10" s="44" customFormat="1">
      <c r="A114" s="61" t="s">
        <v>91</v>
      </c>
      <c r="B114" s="61"/>
      <c r="C114" s="62" t="s">
        <v>554</v>
      </c>
      <c r="D114" s="63">
        <f>SUM(D115)</f>
        <v>1189000</v>
      </c>
      <c r="E114" s="63">
        <f t="shared" ref="E114:H118" si="76">SUM(E115)</f>
        <v>0</v>
      </c>
      <c r="F114" s="63">
        <f t="shared" si="76"/>
        <v>1189000</v>
      </c>
      <c r="G114" s="63">
        <f t="shared" si="76"/>
        <v>0</v>
      </c>
      <c r="H114" s="63">
        <f t="shared" si="76"/>
        <v>0</v>
      </c>
      <c r="I114" s="41">
        <f t="shared" si="73"/>
        <v>0</v>
      </c>
      <c r="J114" s="54">
        <f t="shared" si="48"/>
        <v>1189000</v>
      </c>
    </row>
    <row r="115" spans="1:10" s="44" customFormat="1" ht="25.5">
      <c r="A115" s="61"/>
      <c r="B115" s="39">
        <v>15</v>
      </c>
      <c r="C115" s="40" t="s">
        <v>211</v>
      </c>
      <c r="D115" s="63">
        <f>SUM(D116)</f>
        <v>1189000</v>
      </c>
      <c r="E115" s="63">
        <f t="shared" si="76"/>
        <v>0</v>
      </c>
      <c r="F115" s="63">
        <f t="shared" si="76"/>
        <v>1189000</v>
      </c>
      <c r="G115" s="63">
        <f t="shared" si="76"/>
        <v>0</v>
      </c>
      <c r="H115" s="63">
        <f t="shared" si="76"/>
        <v>0</v>
      </c>
      <c r="I115" s="41">
        <f t="shared" si="73"/>
        <v>0</v>
      </c>
      <c r="J115" s="54">
        <f t="shared" si="48"/>
        <v>1189000</v>
      </c>
    </row>
    <row r="116" spans="1:10" s="44" customFormat="1" ht="25.5">
      <c r="A116" s="61"/>
      <c r="B116" s="74">
        <v>1551</v>
      </c>
      <c r="C116" s="62" t="s">
        <v>220</v>
      </c>
      <c r="D116" s="63">
        <v>1189000</v>
      </c>
      <c r="E116" s="63"/>
      <c r="F116" s="41">
        <f t="shared" si="60"/>
        <v>1189000</v>
      </c>
      <c r="G116" s="41"/>
      <c r="H116" s="41"/>
      <c r="I116" s="41">
        <f t="shared" si="73"/>
        <v>0</v>
      </c>
      <c r="J116" s="54">
        <f t="shared" si="48"/>
        <v>1189000</v>
      </c>
    </row>
    <row r="117" spans="1:10" s="44" customFormat="1" ht="25.5">
      <c r="A117" s="61" t="s">
        <v>555</v>
      </c>
      <c r="B117" s="61"/>
      <c r="C117" s="62" t="s">
        <v>556</v>
      </c>
      <c r="D117" s="63">
        <f>SUM(D118)</f>
        <v>2029000</v>
      </c>
      <c r="E117" s="63">
        <f t="shared" si="76"/>
        <v>0</v>
      </c>
      <c r="F117" s="63">
        <f t="shared" si="76"/>
        <v>2029000</v>
      </c>
      <c r="G117" s="63">
        <f t="shared" si="76"/>
        <v>0</v>
      </c>
      <c r="H117" s="63">
        <f t="shared" si="76"/>
        <v>6170000</v>
      </c>
      <c r="I117" s="41">
        <f t="shared" ref="I117:I119" si="77">SUM(G117,H117)</f>
        <v>6170000</v>
      </c>
      <c r="J117" s="54">
        <f t="shared" ref="J117:J119" si="78">SUM(I117,F117)</f>
        <v>8199000</v>
      </c>
    </row>
    <row r="118" spans="1:10" s="44" customFormat="1" ht="25.5">
      <c r="A118" s="61"/>
      <c r="B118" s="39">
        <v>15</v>
      </c>
      <c r="C118" s="40" t="s">
        <v>211</v>
      </c>
      <c r="D118" s="63">
        <f>SUM(D119)</f>
        <v>2029000</v>
      </c>
      <c r="E118" s="63">
        <f t="shared" si="76"/>
        <v>0</v>
      </c>
      <c r="F118" s="63">
        <f t="shared" si="76"/>
        <v>2029000</v>
      </c>
      <c r="G118" s="63">
        <f t="shared" si="76"/>
        <v>0</v>
      </c>
      <c r="H118" s="63">
        <f t="shared" si="76"/>
        <v>6170000</v>
      </c>
      <c r="I118" s="41">
        <f t="shared" si="77"/>
        <v>6170000</v>
      </c>
      <c r="J118" s="54">
        <f t="shared" si="78"/>
        <v>8199000</v>
      </c>
    </row>
    <row r="119" spans="1:10" s="44" customFormat="1" ht="25.5">
      <c r="A119" s="61"/>
      <c r="B119" s="74">
        <v>1551</v>
      </c>
      <c r="C119" s="62" t="s">
        <v>220</v>
      </c>
      <c r="D119" s="63">
        <v>2029000</v>
      </c>
      <c r="E119" s="63"/>
      <c r="F119" s="41">
        <f t="shared" ref="F119" si="79">SUM(D119:E119)</f>
        <v>2029000</v>
      </c>
      <c r="G119" s="41"/>
      <c r="H119" s="41">
        <v>6170000</v>
      </c>
      <c r="I119" s="41">
        <f t="shared" si="77"/>
        <v>6170000</v>
      </c>
      <c r="J119" s="54">
        <f t="shared" si="78"/>
        <v>8199000</v>
      </c>
    </row>
    <row r="120" spans="1:10" s="44" customFormat="1">
      <c r="A120" s="61" t="s">
        <v>95</v>
      </c>
      <c r="B120" s="61"/>
      <c r="C120" s="62" t="s">
        <v>96</v>
      </c>
      <c r="D120" s="63">
        <f>SUM(D121)</f>
        <v>290000</v>
      </c>
      <c r="E120" s="63">
        <f t="shared" ref="E120:H121" si="80">SUM(E121)</f>
        <v>0</v>
      </c>
      <c r="F120" s="63">
        <f t="shared" si="80"/>
        <v>290000</v>
      </c>
      <c r="G120" s="63"/>
      <c r="H120" s="63">
        <f t="shared" si="80"/>
        <v>0</v>
      </c>
      <c r="I120" s="41">
        <f t="shared" si="73"/>
        <v>0</v>
      </c>
      <c r="J120" s="54">
        <f t="shared" si="48"/>
        <v>290000</v>
      </c>
    </row>
    <row r="121" spans="1:10" s="44" customFormat="1" ht="25.5">
      <c r="A121" s="61"/>
      <c r="B121" s="39">
        <v>15</v>
      </c>
      <c r="C121" s="40" t="s">
        <v>211</v>
      </c>
      <c r="D121" s="63">
        <f>SUM(D122)</f>
        <v>290000</v>
      </c>
      <c r="E121" s="63">
        <f t="shared" si="80"/>
        <v>0</v>
      </c>
      <c r="F121" s="63">
        <f t="shared" si="80"/>
        <v>290000</v>
      </c>
      <c r="G121" s="63"/>
      <c r="H121" s="63">
        <f t="shared" si="80"/>
        <v>0</v>
      </c>
      <c r="I121" s="41">
        <f t="shared" si="73"/>
        <v>0</v>
      </c>
      <c r="J121" s="54">
        <f t="shared" si="48"/>
        <v>290000</v>
      </c>
    </row>
    <row r="122" spans="1:10" s="44" customFormat="1" ht="25.5">
      <c r="A122" s="61"/>
      <c r="B122" s="74">
        <v>1551</v>
      </c>
      <c r="C122" s="62" t="s">
        <v>220</v>
      </c>
      <c r="D122" s="63">
        <v>290000</v>
      </c>
      <c r="E122" s="63"/>
      <c r="F122" s="41">
        <f t="shared" si="60"/>
        <v>290000</v>
      </c>
      <c r="G122" s="41"/>
      <c r="H122" s="41"/>
      <c r="I122" s="41">
        <f t="shared" si="73"/>
        <v>0</v>
      </c>
      <c r="J122" s="54">
        <f t="shared" si="48"/>
        <v>290000</v>
      </c>
    </row>
    <row r="123" spans="1:10" s="49" customFormat="1">
      <c r="A123" s="46">
        <v>10</v>
      </c>
      <c r="B123" s="46"/>
      <c r="C123" s="47" t="s">
        <v>160</v>
      </c>
      <c r="D123" s="48">
        <f>SUM(D127,D124)</f>
        <v>490000</v>
      </c>
      <c r="E123" s="48">
        <f t="shared" ref="E123:H123" si="81">SUM(E127,E124)</f>
        <v>0</v>
      </c>
      <c r="F123" s="48">
        <f t="shared" si="81"/>
        <v>490000</v>
      </c>
      <c r="G123" s="48">
        <f t="shared" si="81"/>
        <v>0</v>
      </c>
      <c r="H123" s="48">
        <f t="shared" si="81"/>
        <v>0</v>
      </c>
      <c r="I123" s="41">
        <f t="shared" si="73"/>
        <v>0</v>
      </c>
      <c r="J123" s="203">
        <f t="shared" si="48"/>
        <v>490000</v>
      </c>
    </row>
    <row r="124" spans="1:10" s="49" customFormat="1" ht="38.25">
      <c r="A124" s="52" t="s">
        <v>185</v>
      </c>
      <c r="B124" s="53"/>
      <c r="C124" s="40" t="s">
        <v>496</v>
      </c>
      <c r="D124" s="41">
        <f>SUM(D125)</f>
        <v>50000</v>
      </c>
      <c r="E124" s="41">
        <f>SUM(E125)</f>
        <v>0</v>
      </c>
      <c r="F124" s="41">
        <f t="shared" ref="F124:F129" si="82">SUM(D124:E124)</f>
        <v>50000</v>
      </c>
      <c r="G124" s="41"/>
      <c r="H124" s="41">
        <f>SUM(H125)</f>
        <v>0</v>
      </c>
      <c r="I124" s="41">
        <f t="shared" ref="I124:I126" si="83">SUM(G124,H124)</f>
        <v>0</v>
      </c>
      <c r="J124" s="54">
        <f t="shared" ref="J124:J126" si="84">SUM(I124,F124)</f>
        <v>50000</v>
      </c>
    </row>
    <row r="125" spans="1:10" s="49" customFormat="1" ht="25.5">
      <c r="A125" s="52"/>
      <c r="B125" s="39">
        <v>15</v>
      </c>
      <c r="C125" s="40" t="s">
        <v>211</v>
      </c>
      <c r="D125" s="41">
        <f>SUM(D126)</f>
        <v>50000</v>
      </c>
      <c r="E125" s="41">
        <f>SUM(E126:E126)</f>
        <v>0</v>
      </c>
      <c r="F125" s="41">
        <f t="shared" si="82"/>
        <v>50000</v>
      </c>
      <c r="G125" s="41"/>
      <c r="H125" s="41">
        <f>SUM(H126:H126)</f>
        <v>0</v>
      </c>
      <c r="I125" s="41">
        <f t="shared" si="83"/>
        <v>0</v>
      </c>
      <c r="J125" s="54">
        <f t="shared" si="84"/>
        <v>50000</v>
      </c>
    </row>
    <row r="126" spans="1:10" s="49" customFormat="1" ht="25.5">
      <c r="A126" s="52"/>
      <c r="B126" s="74">
        <v>1551</v>
      </c>
      <c r="C126" s="62" t="s">
        <v>220</v>
      </c>
      <c r="D126" s="41">
        <v>50000</v>
      </c>
      <c r="E126" s="41"/>
      <c r="F126" s="41">
        <f t="shared" si="82"/>
        <v>50000</v>
      </c>
      <c r="G126" s="41"/>
      <c r="H126" s="41"/>
      <c r="I126" s="41">
        <f t="shared" si="83"/>
        <v>0</v>
      </c>
      <c r="J126" s="54">
        <f t="shared" si="84"/>
        <v>50000</v>
      </c>
    </row>
    <row r="127" spans="1:10" s="44" customFormat="1" ht="25.5">
      <c r="A127" s="52" t="s">
        <v>177</v>
      </c>
      <c r="B127" s="53"/>
      <c r="C127" s="40" t="s">
        <v>178</v>
      </c>
      <c r="D127" s="41">
        <f>SUM(D128)</f>
        <v>440000</v>
      </c>
      <c r="E127" s="41">
        <f>SUM(E128)</f>
        <v>0</v>
      </c>
      <c r="F127" s="41">
        <f t="shared" si="82"/>
        <v>440000</v>
      </c>
      <c r="G127" s="41"/>
      <c r="H127" s="41">
        <f>SUM(H128)</f>
        <v>0</v>
      </c>
      <c r="I127" s="41">
        <f t="shared" si="73"/>
        <v>0</v>
      </c>
      <c r="J127" s="54">
        <f t="shared" si="48"/>
        <v>440000</v>
      </c>
    </row>
    <row r="128" spans="1:10" s="44" customFormat="1">
      <c r="A128" s="52"/>
      <c r="B128" s="39">
        <v>4</v>
      </c>
      <c r="C128" s="40" t="s">
        <v>509</v>
      </c>
      <c r="D128" s="41">
        <f>SUM(D129)</f>
        <v>440000</v>
      </c>
      <c r="E128" s="41">
        <f>SUM(E129:E129)</f>
        <v>0</v>
      </c>
      <c r="F128" s="41">
        <f t="shared" si="82"/>
        <v>440000</v>
      </c>
      <c r="G128" s="41"/>
      <c r="H128" s="41">
        <f>SUM(H129:H129)</f>
        <v>0</v>
      </c>
      <c r="I128" s="41">
        <f t="shared" si="73"/>
        <v>0</v>
      </c>
      <c r="J128" s="54">
        <f t="shared" si="48"/>
        <v>440000</v>
      </c>
    </row>
    <row r="129" spans="1:10" s="44" customFormat="1" ht="25.5">
      <c r="A129" s="52"/>
      <c r="B129" s="38">
        <v>4502</v>
      </c>
      <c r="C129" s="40" t="s">
        <v>573</v>
      </c>
      <c r="D129" s="41">
        <v>440000</v>
      </c>
      <c r="E129" s="41"/>
      <c r="F129" s="41">
        <f t="shared" si="82"/>
        <v>440000</v>
      </c>
      <c r="G129" s="41"/>
      <c r="H129" s="41"/>
      <c r="I129" s="41">
        <f t="shared" si="73"/>
        <v>0</v>
      </c>
      <c r="J129" s="54">
        <f t="shared" si="48"/>
        <v>440000</v>
      </c>
    </row>
    <row r="130" spans="1:10" s="49" customFormat="1">
      <c r="A130" s="318" t="s">
        <v>223</v>
      </c>
      <c r="B130" s="319"/>
      <c r="C130" s="320"/>
      <c r="D130" s="48">
        <f>SUM(D131,D140)</f>
        <v>1065014</v>
      </c>
      <c r="E130" s="48">
        <f t="shared" ref="E130:H130" si="85">SUM(E131,E140)</f>
        <v>0</v>
      </c>
      <c r="F130" s="48">
        <f t="shared" si="85"/>
        <v>1065014</v>
      </c>
      <c r="G130" s="48">
        <f t="shared" si="85"/>
        <v>0</v>
      </c>
      <c r="H130" s="48">
        <f t="shared" si="85"/>
        <v>0</v>
      </c>
      <c r="I130" s="68">
        <f t="shared" si="73"/>
        <v>0</v>
      </c>
      <c r="J130" s="37">
        <f t="shared" si="48"/>
        <v>1065014</v>
      </c>
    </row>
    <row r="131" spans="1:10" s="44" customFormat="1">
      <c r="A131" s="50" t="s">
        <v>7</v>
      </c>
      <c r="B131" s="50"/>
      <c r="C131" s="47" t="s">
        <v>8</v>
      </c>
      <c r="D131" s="48">
        <f>SUM(D132,D137)</f>
        <v>969014</v>
      </c>
      <c r="E131" s="48">
        <f t="shared" ref="E131:H131" si="86">SUM(E132,E137)</f>
        <v>0</v>
      </c>
      <c r="F131" s="48">
        <f t="shared" si="86"/>
        <v>969014</v>
      </c>
      <c r="G131" s="48">
        <f t="shared" si="86"/>
        <v>0</v>
      </c>
      <c r="H131" s="48">
        <f t="shared" si="86"/>
        <v>0</v>
      </c>
      <c r="I131" s="68">
        <f t="shared" si="73"/>
        <v>0</v>
      </c>
      <c r="J131" s="37">
        <f t="shared" si="48"/>
        <v>969014</v>
      </c>
    </row>
    <row r="132" spans="1:10" s="44" customFormat="1">
      <c r="A132" s="53" t="s">
        <v>212</v>
      </c>
      <c r="B132" s="53"/>
      <c r="C132" s="40" t="s">
        <v>213</v>
      </c>
      <c r="D132" s="41">
        <f t="shared" ref="D132:H132" si="87">SUM(D133)</f>
        <v>829014</v>
      </c>
      <c r="E132" s="41">
        <f t="shared" si="87"/>
        <v>0</v>
      </c>
      <c r="F132" s="41">
        <f t="shared" si="87"/>
        <v>829014</v>
      </c>
      <c r="G132" s="41">
        <f t="shared" si="87"/>
        <v>0</v>
      </c>
      <c r="H132" s="41">
        <f t="shared" si="87"/>
        <v>0</v>
      </c>
      <c r="I132" s="41">
        <f t="shared" si="73"/>
        <v>0</v>
      </c>
      <c r="J132" s="54">
        <f t="shared" si="48"/>
        <v>829014</v>
      </c>
    </row>
    <row r="133" spans="1:10" s="44" customFormat="1">
      <c r="A133" s="53"/>
      <c r="B133" s="39">
        <v>6</v>
      </c>
      <c r="C133" s="40" t="s">
        <v>5</v>
      </c>
      <c r="D133" s="41">
        <f>SUM(D134:D136)</f>
        <v>829014</v>
      </c>
      <c r="E133" s="41">
        <f t="shared" ref="E133:H133" si="88">SUM(E134:E136)</f>
        <v>0</v>
      </c>
      <c r="F133" s="41">
        <f t="shared" si="88"/>
        <v>829014</v>
      </c>
      <c r="G133" s="41">
        <f t="shared" si="88"/>
        <v>0</v>
      </c>
      <c r="H133" s="41">
        <f t="shared" si="88"/>
        <v>0</v>
      </c>
      <c r="I133" s="41">
        <f t="shared" si="73"/>
        <v>0</v>
      </c>
      <c r="J133" s="54">
        <f t="shared" si="48"/>
        <v>829014</v>
      </c>
    </row>
    <row r="134" spans="1:10" s="44" customFormat="1" ht="25.5">
      <c r="A134" s="53"/>
      <c r="B134" s="59" t="s">
        <v>499</v>
      </c>
      <c r="C134" s="40" t="s">
        <v>514</v>
      </c>
      <c r="D134" s="72">
        <v>742014</v>
      </c>
      <c r="E134" s="41"/>
      <c r="F134" s="41">
        <f t="shared" si="60"/>
        <v>742014</v>
      </c>
      <c r="G134" s="41"/>
      <c r="H134" s="41"/>
      <c r="I134" s="41">
        <f t="shared" si="73"/>
        <v>0</v>
      </c>
      <c r="J134" s="54">
        <f t="shared" si="48"/>
        <v>742014</v>
      </c>
    </row>
    <row r="135" spans="1:10" s="44" customFormat="1" ht="25.5">
      <c r="A135" s="53"/>
      <c r="B135" s="59" t="s">
        <v>513</v>
      </c>
      <c r="C135" s="40" t="s">
        <v>515</v>
      </c>
      <c r="D135" s="72">
        <v>35900</v>
      </c>
      <c r="E135" s="41"/>
      <c r="F135" s="41">
        <f t="shared" si="60"/>
        <v>35900</v>
      </c>
      <c r="G135" s="41"/>
      <c r="H135" s="41"/>
      <c r="I135" s="41">
        <f t="shared" ref="I135" si="89">SUM(G135,H135)</f>
        <v>0</v>
      </c>
      <c r="J135" s="54">
        <f t="shared" ref="J135" si="90">SUM(I135,F135)</f>
        <v>35900</v>
      </c>
    </row>
    <row r="136" spans="1:10" s="44" customFormat="1">
      <c r="A136" s="53"/>
      <c r="B136" s="59" t="s">
        <v>516</v>
      </c>
      <c r="C136" s="40" t="s">
        <v>517</v>
      </c>
      <c r="D136" s="72">
        <v>51100</v>
      </c>
      <c r="E136" s="41"/>
      <c r="F136" s="41">
        <f t="shared" si="60"/>
        <v>51100</v>
      </c>
      <c r="G136" s="41"/>
      <c r="H136" s="41"/>
      <c r="I136" s="41">
        <f t="shared" ref="I136" si="91">SUM(G136,H136)</f>
        <v>0</v>
      </c>
      <c r="J136" s="54">
        <f t="shared" ref="J136" si="92">SUM(I136,F136)</f>
        <v>51100</v>
      </c>
    </row>
    <row r="137" spans="1:10" s="44" customFormat="1">
      <c r="A137" s="61" t="s">
        <v>46</v>
      </c>
      <c r="B137" s="61"/>
      <c r="C137" s="206" t="s">
        <v>497</v>
      </c>
      <c r="D137" s="41">
        <f>SUM(D138)</f>
        <v>140000</v>
      </c>
      <c r="E137" s="41">
        <f t="shared" ref="E137:H138" si="93">SUM(E138)</f>
        <v>0</v>
      </c>
      <c r="F137" s="41">
        <f t="shared" si="60"/>
        <v>140000</v>
      </c>
      <c r="G137" s="41">
        <f t="shared" si="93"/>
        <v>0</v>
      </c>
      <c r="H137" s="41">
        <f t="shared" si="93"/>
        <v>0</v>
      </c>
      <c r="I137" s="41">
        <f t="shared" ref="I137:I139" si="94">SUM(G137,H137)</f>
        <v>0</v>
      </c>
      <c r="J137" s="41">
        <f t="shared" ref="J137:J138" si="95">SUM(J138)</f>
        <v>140000</v>
      </c>
    </row>
    <row r="138" spans="1:10" s="44" customFormat="1" ht="25.5">
      <c r="A138" s="52"/>
      <c r="B138" s="39">
        <v>15</v>
      </c>
      <c r="C138" s="40" t="s">
        <v>211</v>
      </c>
      <c r="D138" s="41">
        <f>SUM(D139)</f>
        <v>140000</v>
      </c>
      <c r="E138" s="41">
        <f t="shared" si="93"/>
        <v>0</v>
      </c>
      <c r="F138" s="41">
        <f t="shared" si="93"/>
        <v>140000</v>
      </c>
      <c r="G138" s="41">
        <f t="shared" si="93"/>
        <v>0</v>
      </c>
      <c r="H138" s="41">
        <f t="shared" si="93"/>
        <v>0</v>
      </c>
      <c r="I138" s="41">
        <f t="shared" si="94"/>
        <v>0</v>
      </c>
      <c r="J138" s="41">
        <f t="shared" si="95"/>
        <v>140000</v>
      </c>
    </row>
    <row r="139" spans="1:10" s="44" customFormat="1" ht="25.5">
      <c r="A139" s="52"/>
      <c r="B139" s="74">
        <v>1551</v>
      </c>
      <c r="C139" s="62" t="s">
        <v>220</v>
      </c>
      <c r="D139" s="76">
        <v>140000</v>
      </c>
      <c r="E139" s="76"/>
      <c r="F139" s="63">
        <f>SUM(D139,E139)</f>
        <v>140000</v>
      </c>
      <c r="G139" s="63"/>
      <c r="H139" s="41"/>
      <c r="I139" s="41">
        <f t="shared" si="94"/>
        <v>0</v>
      </c>
      <c r="J139" s="63">
        <f>SUM(F139,I139)</f>
        <v>140000</v>
      </c>
    </row>
    <row r="140" spans="1:10" s="49" customFormat="1">
      <c r="A140" s="50" t="s">
        <v>61</v>
      </c>
      <c r="B140" s="50"/>
      <c r="C140" s="47" t="s">
        <v>98</v>
      </c>
      <c r="D140" s="48">
        <f>SUM(D141)</f>
        <v>96000</v>
      </c>
      <c r="E140" s="48">
        <f t="shared" ref="E140:H140" si="96">SUM(E141)</f>
        <v>0</v>
      </c>
      <c r="F140" s="48">
        <f t="shared" si="96"/>
        <v>96000</v>
      </c>
      <c r="G140" s="48">
        <f t="shared" si="96"/>
        <v>0</v>
      </c>
      <c r="H140" s="48">
        <f t="shared" si="96"/>
        <v>0</v>
      </c>
      <c r="I140" s="68">
        <f t="shared" si="73"/>
        <v>0</v>
      </c>
      <c r="J140" s="37">
        <f t="shared" si="48"/>
        <v>96000</v>
      </c>
    </row>
    <row r="141" spans="1:10" s="49" customFormat="1">
      <c r="A141" s="52" t="s">
        <v>99</v>
      </c>
      <c r="B141" s="53"/>
      <c r="C141" s="40" t="s">
        <v>101</v>
      </c>
      <c r="D141" s="41">
        <f>SUM(D142)</f>
        <v>96000</v>
      </c>
      <c r="E141" s="41">
        <f t="shared" ref="E141:H142" si="97">SUM(E142)</f>
        <v>0</v>
      </c>
      <c r="F141" s="41">
        <f t="shared" si="97"/>
        <v>96000</v>
      </c>
      <c r="G141" s="41">
        <f t="shared" si="97"/>
        <v>0</v>
      </c>
      <c r="H141" s="41">
        <f t="shared" si="97"/>
        <v>0</v>
      </c>
      <c r="I141" s="41">
        <f t="shared" si="73"/>
        <v>0</v>
      </c>
      <c r="J141" s="54">
        <f t="shared" ref="J141:J149" si="98">SUM(I141,F141)</f>
        <v>96000</v>
      </c>
    </row>
    <row r="142" spans="1:10" s="49" customFormat="1">
      <c r="A142" s="52"/>
      <c r="B142" s="39">
        <v>4</v>
      </c>
      <c r="C142" s="40" t="s">
        <v>509</v>
      </c>
      <c r="D142" s="41">
        <f>SUM(D143)</f>
        <v>96000</v>
      </c>
      <c r="E142" s="41">
        <f t="shared" si="97"/>
        <v>0</v>
      </c>
      <c r="F142" s="41">
        <f t="shared" si="97"/>
        <v>96000</v>
      </c>
      <c r="G142" s="41">
        <f t="shared" si="97"/>
        <v>0</v>
      </c>
      <c r="H142" s="41">
        <f t="shared" si="97"/>
        <v>0</v>
      </c>
      <c r="I142" s="41">
        <f t="shared" si="73"/>
        <v>0</v>
      </c>
      <c r="J142" s="54">
        <f t="shared" si="98"/>
        <v>96000</v>
      </c>
    </row>
    <row r="143" spans="1:10" s="49" customFormat="1" ht="25.5">
      <c r="A143" s="52"/>
      <c r="B143" s="38">
        <v>4502</v>
      </c>
      <c r="C143" s="40" t="s">
        <v>573</v>
      </c>
      <c r="D143" s="41">
        <v>96000</v>
      </c>
      <c r="E143" s="41"/>
      <c r="F143" s="41">
        <f t="shared" ref="F143" si="99">SUM(D143:E143)</f>
        <v>96000</v>
      </c>
      <c r="G143" s="41"/>
      <c r="H143" s="41"/>
      <c r="I143" s="41">
        <f t="shared" si="73"/>
        <v>0</v>
      </c>
      <c r="J143" s="54">
        <f t="shared" si="98"/>
        <v>96000</v>
      </c>
    </row>
    <row r="144" spans="1:10" s="44" customFormat="1">
      <c r="A144" s="321" t="s">
        <v>224</v>
      </c>
      <c r="B144" s="321"/>
      <c r="C144" s="321"/>
      <c r="D144" s="77">
        <f>SUM(D145)</f>
        <v>0</v>
      </c>
      <c r="E144" s="77">
        <f t="shared" ref="E144:H146" si="100">SUM(E145)</f>
        <v>0</v>
      </c>
      <c r="F144" s="77">
        <f t="shared" si="100"/>
        <v>0</v>
      </c>
      <c r="G144" s="77">
        <f>SUM(G145)</f>
        <v>22200</v>
      </c>
      <c r="H144" s="77">
        <f t="shared" si="100"/>
        <v>0</v>
      </c>
      <c r="I144" s="68">
        <f t="shared" si="73"/>
        <v>22200</v>
      </c>
      <c r="J144" s="203">
        <f t="shared" si="98"/>
        <v>22200</v>
      </c>
    </row>
    <row r="145" spans="1:10" s="44" customFormat="1">
      <c r="A145" s="78">
        <v>10</v>
      </c>
      <c r="B145" s="79"/>
      <c r="C145" s="75" t="s">
        <v>160</v>
      </c>
      <c r="D145" s="77">
        <f>SUM(D146)</f>
        <v>0</v>
      </c>
      <c r="E145" s="77">
        <f t="shared" si="100"/>
        <v>0</v>
      </c>
      <c r="F145" s="77">
        <f t="shared" si="100"/>
        <v>0</v>
      </c>
      <c r="G145" s="77">
        <f>SUM(G146)</f>
        <v>22200</v>
      </c>
      <c r="H145" s="77">
        <f t="shared" si="100"/>
        <v>0</v>
      </c>
      <c r="I145" s="68">
        <f t="shared" si="73"/>
        <v>22200</v>
      </c>
      <c r="J145" s="203">
        <f t="shared" si="98"/>
        <v>22200</v>
      </c>
    </row>
    <row r="146" spans="1:10" s="44" customFormat="1" ht="25.5">
      <c r="A146" s="80">
        <v>10200</v>
      </c>
      <c r="B146" s="38"/>
      <c r="C146" s="75" t="s">
        <v>225</v>
      </c>
      <c r="D146" s="76">
        <f>SUM(D147)</f>
        <v>0</v>
      </c>
      <c r="E146" s="76">
        <f t="shared" si="100"/>
        <v>0</v>
      </c>
      <c r="F146" s="76">
        <f t="shared" si="100"/>
        <v>0</v>
      </c>
      <c r="G146" s="76">
        <f>SUM(G147)</f>
        <v>22200</v>
      </c>
      <c r="H146" s="76">
        <f t="shared" si="100"/>
        <v>0</v>
      </c>
      <c r="I146" s="41">
        <f t="shared" si="73"/>
        <v>22200</v>
      </c>
      <c r="J146" s="54">
        <f t="shared" si="98"/>
        <v>22200</v>
      </c>
    </row>
    <row r="147" spans="1:10" s="44" customFormat="1" ht="25.5">
      <c r="A147" s="61"/>
      <c r="B147" s="39">
        <v>15</v>
      </c>
      <c r="C147" s="40" t="s">
        <v>211</v>
      </c>
      <c r="D147" s="76">
        <f>SUM(D148:D149)</f>
        <v>0</v>
      </c>
      <c r="E147" s="76">
        <f t="shared" ref="E147:H147" si="101">SUM(E148:E149)</f>
        <v>0</v>
      </c>
      <c r="F147" s="76">
        <f t="shared" si="101"/>
        <v>0</v>
      </c>
      <c r="G147" s="76">
        <f t="shared" si="101"/>
        <v>22200</v>
      </c>
      <c r="H147" s="76">
        <f t="shared" si="101"/>
        <v>0</v>
      </c>
      <c r="I147" s="41">
        <f t="shared" si="73"/>
        <v>22200</v>
      </c>
      <c r="J147" s="54">
        <f t="shared" si="98"/>
        <v>22200</v>
      </c>
    </row>
    <row r="148" spans="1:10" s="44" customFormat="1">
      <c r="A148" s="61"/>
      <c r="B148" s="74">
        <v>1554</v>
      </c>
      <c r="C148" s="62" t="s">
        <v>217</v>
      </c>
      <c r="D148" s="76"/>
      <c r="E148" s="76"/>
      <c r="F148" s="76"/>
      <c r="G148" s="76">
        <v>14400</v>
      </c>
      <c r="H148" s="76"/>
      <c r="I148" s="41">
        <f t="shared" si="73"/>
        <v>14400</v>
      </c>
      <c r="J148" s="54">
        <f t="shared" si="98"/>
        <v>14400</v>
      </c>
    </row>
    <row r="149" spans="1:10" s="44" customFormat="1">
      <c r="A149" s="61"/>
      <c r="B149" s="74">
        <v>1556</v>
      </c>
      <c r="C149" s="62" t="s">
        <v>491</v>
      </c>
      <c r="D149" s="76"/>
      <c r="E149" s="76"/>
      <c r="F149" s="63"/>
      <c r="G149" s="63">
        <v>7800</v>
      </c>
      <c r="H149" s="41"/>
      <c r="I149" s="41">
        <f t="shared" si="73"/>
        <v>7800</v>
      </c>
      <c r="J149" s="54">
        <f t="shared" si="98"/>
        <v>7800</v>
      </c>
    </row>
    <row r="150" spans="1:10" s="44" customFormat="1">
      <c r="A150" s="81"/>
      <c r="B150" s="82"/>
      <c r="C150" s="83"/>
      <c r="D150" s="84"/>
      <c r="E150" s="84"/>
      <c r="F150" s="85"/>
      <c r="G150" s="85"/>
      <c r="H150" s="86"/>
      <c r="I150" s="85"/>
      <c r="J150" s="85"/>
    </row>
    <row r="151" spans="1:10" s="44" customFormat="1">
      <c r="A151" s="81"/>
      <c r="B151" s="82"/>
      <c r="C151" s="83"/>
      <c r="D151" s="84"/>
      <c r="E151" s="84"/>
      <c r="F151" s="87"/>
      <c r="G151" s="87"/>
      <c r="H151" s="88"/>
      <c r="I151" s="83"/>
      <c r="J151" s="85"/>
    </row>
    <row r="152" spans="1:10" s="44" customFormat="1">
      <c r="A152" s="89" t="s">
        <v>226</v>
      </c>
      <c r="B152" s="82"/>
      <c r="C152" s="83"/>
      <c r="D152" s="84"/>
      <c r="E152" s="84"/>
      <c r="F152" s="85"/>
      <c r="G152" s="85"/>
      <c r="H152" s="86"/>
      <c r="I152" s="85"/>
      <c r="J152" s="85"/>
    </row>
    <row r="153" spans="1:10" s="44" customFormat="1">
      <c r="A153" s="89"/>
      <c r="B153" s="82"/>
      <c r="C153" s="83"/>
      <c r="D153" s="84"/>
      <c r="E153" s="84"/>
      <c r="F153" s="85"/>
      <c r="G153" s="85"/>
      <c r="H153" s="86"/>
      <c r="I153" s="85"/>
      <c r="J153" s="85"/>
    </row>
    <row r="154" spans="1:10">
      <c r="A154" s="266" t="s">
        <v>551</v>
      </c>
      <c r="B154" s="266"/>
      <c r="C154" s="266"/>
      <c r="D154" s="90"/>
      <c r="E154" s="90"/>
      <c r="F154" s="90"/>
      <c r="G154" s="90"/>
      <c r="H154" s="90"/>
      <c r="I154" s="90"/>
      <c r="J154" s="90"/>
    </row>
    <row r="155" spans="1:10">
      <c r="A155" s="266" t="s">
        <v>552</v>
      </c>
      <c r="B155" s="266"/>
      <c r="C155" s="266"/>
      <c r="D155" s="90"/>
      <c r="E155" s="90"/>
      <c r="F155" s="90"/>
      <c r="G155" s="90"/>
      <c r="H155" s="90"/>
      <c r="I155" s="90"/>
      <c r="J155" s="90"/>
    </row>
    <row r="156" spans="1:10">
      <c r="A156" s="322"/>
      <c r="B156" s="322"/>
      <c r="C156" s="322"/>
      <c r="D156" s="90"/>
      <c r="E156" s="90"/>
      <c r="F156" s="90"/>
      <c r="G156" s="90"/>
      <c r="H156" s="90"/>
      <c r="I156" s="90"/>
      <c r="J156" s="90"/>
    </row>
    <row r="157" spans="1:10">
      <c r="D157" s="90"/>
      <c r="E157" s="90"/>
      <c r="F157" s="90"/>
      <c r="G157" s="90"/>
      <c r="H157" s="90"/>
      <c r="I157" s="90"/>
      <c r="J157" s="90"/>
    </row>
    <row r="158" spans="1:10">
      <c r="D158" s="90"/>
      <c r="E158" s="90"/>
      <c r="F158" s="90"/>
      <c r="G158" s="90"/>
      <c r="H158" s="90"/>
      <c r="I158" s="90"/>
      <c r="J158" s="90"/>
    </row>
    <row r="159" spans="1:10">
      <c r="D159" s="90"/>
      <c r="E159" s="90"/>
      <c r="F159" s="90"/>
      <c r="G159" s="90"/>
      <c r="H159" s="90"/>
      <c r="I159" s="90"/>
      <c r="J159" s="90"/>
    </row>
    <row r="160" spans="1:10">
      <c r="D160" s="90"/>
      <c r="E160" s="90"/>
      <c r="F160" s="90"/>
      <c r="G160" s="90"/>
      <c r="H160" s="90"/>
      <c r="I160" s="90"/>
      <c r="J160" s="90"/>
    </row>
    <row r="161" spans="4:10">
      <c r="D161" s="90"/>
      <c r="E161" s="90"/>
      <c r="F161" s="90"/>
      <c r="G161" s="90"/>
      <c r="H161" s="90"/>
      <c r="I161" s="90"/>
      <c r="J161" s="90"/>
    </row>
    <row r="162" spans="4:10">
      <c r="D162" s="90"/>
      <c r="E162" s="90"/>
      <c r="F162" s="90"/>
      <c r="G162" s="90"/>
      <c r="H162" s="90"/>
      <c r="I162" s="90"/>
      <c r="J162" s="90"/>
    </row>
    <row r="163" spans="4:10">
      <c r="D163" s="90"/>
      <c r="E163" s="90"/>
      <c r="F163" s="90"/>
      <c r="G163" s="90"/>
      <c r="H163" s="90"/>
      <c r="I163" s="90"/>
      <c r="J163" s="90"/>
    </row>
    <row r="164" spans="4:10">
      <c r="D164" s="90"/>
      <c r="E164" s="90"/>
      <c r="F164" s="90"/>
      <c r="G164" s="90"/>
      <c r="H164" s="90"/>
      <c r="I164" s="90"/>
      <c r="J164" s="90"/>
    </row>
    <row r="165" spans="4:10">
      <c r="D165" s="90"/>
      <c r="E165" s="90"/>
      <c r="F165" s="90"/>
      <c r="G165" s="90"/>
      <c r="H165" s="90"/>
      <c r="I165" s="90"/>
      <c r="J165" s="90"/>
    </row>
    <row r="166" spans="4:10">
      <c r="D166" s="90"/>
      <c r="E166" s="90"/>
      <c r="F166" s="90"/>
      <c r="G166" s="90"/>
      <c r="H166" s="90"/>
      <c r="I166" s="90"/>
      <c r="J166" s="90"/>
    </row>
    <row r="167" spans="4:10">
      <c r="D167" s="90"/>
      <c r="E167" s="90"/>
      <c r="F167" s="90"/>
      <c r="G167" s="90"/>
      <c r="H167" s="90"/>
      <c r="I167" s="90"/>
      <c r="J167" s="90"/>
    </row>
    <row r="168" spans="4:10">
      <c r="D168" s="90"/>
      <c r="E168" s="90"/>
      <c r="F168" s="90"/>
      <c r="G168" s="90"/>
      <c r="H168" s="90"/>
      <c r="I168" s="90"/>
      <c r="J168" s="90"/>
    </row>
    <row r="169" spans="4:10">
      <c r="D169" s="90"/>
      <c r="E169" s="90"/>
      <c r="F169" s="90"/>
      <c r="G169" s="90"/>
      <c r="H169" s="90"/>
      <c r="I169" s="90"/>
      <c r="J169" s="90"/>
    </row>
    <row r="170" spans="4:10">
      <c r="D170" s="90"/>
      <c r="E170" s="90"/>
      <c r="F170" s="90"/>
      <c r="G170" s="90"/>
      <c r="H170" s="90"/>
      <c r="I170" s="90"/>
      <c r="J170" s="90"/>
    </row>
    <row r="171" spans="4:10">
      <c r="D171" s="90"/>
      <c r="E171" s="90"/>
      <c r="F171" s="90"/>
      <c r="G171" s="90"/>
      <c r="H171" s="90"/>
      <c r="I171" s="90"/>
      <c r="J171" s="90"/>
    </row>
    <row r="172" spans="4:10">
      <c r="D172" s="90"/>
      <c r="E172" s="90"/>
      <c r="F172" s="90"/>
      <c r="G172" s="90"/>
      <c r="H172" s="90"/>
      <c r="I172" s="90"/>
      <c r="J172" s="90"/>
    </row>
    <row r="173" spans="4:10">
      <c r="D173" s="90"/>
      <c r="E173" s="90"/>
      <c r="F173" s="90"/>
      <c r="G173" s="90"/>
      <c r="H173" s="90"/>
      <c r="I173" s="90"/>
      <c r="J173" s="90"/>
    </row>
    <row r="174" spans="4:10">
      <c r="D174" s="90"/>
      <c r="E174" s="90"/>
      <c r="F174" s="90"/>
      <c r="G174" s="90"/>
      <c r="H174" s="90"/>
      <c r="I174" s="90"/>
      <c r="J174" s="90"/>
    </row>
    <row r="175" spans="4:10">
      <c r="D175" s="90"/>
      <c r="E175" s="90"/>
      <c r="F175" s="90"/>
      <c r="G175" s="90"/>
      <c r="H175" s="90"/>
      <c r="I175" s="90"/>
      <c r="J175" s="90"/>
    </row>
    <row r="176" spans="4:10">
      <c r="D176" s="90"/>
      <c r="E176" s="90"/>
      <c r="F176" s="90"/>
      <c r="G176" s="90"/>
      <c r="H176" s="90"/>
      <c r="I176" s="90"/>
      <c r="J176" s="90"/>
    </row>
    <row r="177" spans="4:10">
      <c r="D177" s="90"/>
      <c r="E177" s="90"/>
      <c r="F177" s="90"/>
      <c r="G177" s="90"/>
      <c r="H177" s="90"/>
      <c r="I177" s="90"/>
      <c r="J177" s="90"/>
    </row>
    <row r="178" spans="4:10">
      <c r="D178" s="90"/>
      <c r="E178" s="90"/>
      <c r="F178" s="90"/>
      <c r="G178" s="90"/>
      <c r="H178" s="90"/>
      <c r="I178" s="90"/>
      <c r="J178" s="90"/>
    </row>
    <row r="179" spans="4:10">
      <c r="D179" s="90"/>
      <c r="E179" s="90"/>
      <c r="F179" s="90"/>
      <c r="G179" s="90"/>
      <c r="H179" s="90"/>
      <c r="I179" s="90"/>
      <c r="J179" s="90"/>
    </row>
    <row r="180" spans="4:10">
      <c r="D180" s="90"/>
      <c r="E180" s="90"/>
      <c r="F180" s="90"/>
      <c r="G180" s="90"/>
      <c r="H180" s="90"/>
      <c r="I180" s="90"/>
      <c r="J180" s="90"/>
    </row>
    <row r="181" spans="4:10">
      <c r="D181" s="90"/>
      <c r="E181" s="90"/>
      <c r="F181" s="90"/>
      <c r="G181" s="90"/>
      <c r="H181" s="90"/>
      <c r="I181" s="90"/>
      <c r="J181" s="90"/>
    </row>
    <row r="182" spans="4:10">
      <c r="D182" s="90"/>
      <c r="E182" s="90"/>
      <c r="F182" s="90"/>
      <c r="G182" s="90"/>
      <c r="H182" s="90"/>
      <c r="I182" s="90"/>
      <c r="J182" s="90"/>
    </row>
    <row r="183" spans="4:10">
      <c r="D183" s="90"/>
      <c r="E183" s="90"/>
      <c r="F183" s="90"/>
      <c r="G183" s="90"/>
      <c r="H183" s="90"/>
      <c r="I183" s="90"/>
      <c r="J183" s="90"/>
    </row>
    <row r="184" spans="4:10">
      <c r="D184" s="90"/>
      <c r="E184" s="90"/>
      <c r="F184" s="90"/>
      <c r="G184" s="90"/>
      <c r="H184" s="90"/>
      <c r="I184" s="90"/>
      <c r="J184" s="90"/>
    </row>
    <row r="185" spans="4:10">
      <c r="D185" s="90"/>
      <c r="E185" s="90"/>
      <c r="F185" s="90"/>
      <c r="G185" s="90"/>
      <c r="H185" s="90"/>
      <c r="I185" s="90"/>
      <c r="J185" s="90"/>
    </row>
    <row r="186" spans="4:10">
      <c r="D186" s="90"/>
      <c r="E186" s="90"/>
      <c r="F186" s="90"/>
      <c r="G186" s="90"/>
      <c r="H186" s="90"/>
      <c r="I186" s="90"/>
      <c r="J186" s="90"/>
    </row>
    <row r="187" spans="4:10">
      <c r="D187" s="90"/>
      <c r="E187" s="90"/>
      <c r="F187" s="90"/>
      <c r="G187" s="90"/>
      <c r="H187" s="90"/>
      <c r="I187" s="90"/>
      <c r="J187" s="90"/>
    </row>
    <row r="188" spans="4:10">
      <c r="D188" s="90"/>
      <c r="E188" s="90"/>
      <c r="F188" s="90"/>
      <c r="G188" s="90"/>
      <c r="H188" s="90"/>
      <c r="I188" s="90"/>
      <c r="J188" s="90"/>
    </row>
    <row r="189" spans="4:10">
      <c r="D189" s="90"/>
      <c r="E189" s="90"/>
      <c r="F189" s="90"/>
      <c r="G189" s="90"/>
      <c r="H189" s="90"/>
      <c r="I189" s="90"/>
      <c r="J189" s="90"/>
    </row>
    <row r="190" spans="4:10">
      <c r="D190" s="90"/>
      <c r="E190" s="90"/>
      <c r="F190" s="90"/>
      <c r="G190" s="90"/>
      <c r="H190" s="90"/>
      <c r="I190" s="90"/>
      <c r="J190" s="90"/>
    </row>
    <row r="191" spans="4:10">
      <c r="D191" s="90"/>
      <c r="E191" s="90"/>
      <c r="F191" s="90"/>
      <c r="G191" s="90"/>
      <c r="H191" s="90"/>
      <c r="I191" s="90"/>
      <c r="J191" s="90"/>
    </row>
    <row r="192" spans="4:10">
      <c r="D192" s="90"/>
      <c r="E192" s="90"/>
      <c r="F192" s="90"/>
      <c r="G192" s="90"/>
      <c r="H192" s="90"/>
      <c r="I192" s="90"/>
      <c r="J192" s="90"/>
    </row>
    <row r="193" spans="4:10">
      <c r="D193" s="90"/>
      <c r="E193" s="90"/>
      <c r="F193" s="90"/>
      <c r="G193" s="90"/>
      <c r="H193" s="90"/>
      <c r="I193" s="90"/>
      <c r="J193" s="90"/>
    </row>
    <row r="194" spans="4:10">
      <c r="D194" s="90"/>
      <c r="E194" s="90"/>
      <c r="F194" s="90"/>
      <c r="G194" s="90"/>
      <c r="H194" s="90"/>
      <c r="I194" s="90"/>
      <c r="J194" s="90"/>
    </row>
    <row r="195" spans="4:10">
      <c r="D195" s="90"/>
      <c r="E195" s="90"/>
      <c r="F195" s="90"/>
      <c r="G195" s="90"/>
      <c r="H195" s="90"/>
      <c r="I195" s="90"/>
      <c r="J195" s="90"/>
    </row>
    <row r="196" spans="4:10">
      <c r="D196" s="90"/>
      <c r="E196" s="90"/>
      <c r="F196" s="90"/>
      <c r="G196" s="90"/>
      <c r="H196" s="90"/>
      <c r="I196" s="90"/>
      <c r="J196" s="90"/>
    </row>
    <row r="197" spans="4:10">
      <c r="D197" s="90"/>
      <c r="E197" s="90"/>
      <c r="F197" s="90"/>
      <c r="G197" s="90"/>
      <c r="H197" s="90"/>
      <c r="I197" s="90"/>
      <c r="J197" s="90"/>
    </row>
    <row r="198" spans="4:10">
      <c r="D198" s="90"/>
      <c r="E198" s="90"/>
      <c r="F198" s="90"/>
      <c r="G198" s="90"/>
      <c r="H198" s="90"/>
      <c r="I198" s="90"/>
      <c r="J198" s="90"/>
    </row>
    <row r="199" spans="4:10">
      <c r="D199" s="90"/>
      <c r="E199" s="90"/>
      <c r="F199" s="90"/>
      <c r="G199" s="90"/>
      <c r="H199" s="90"/>
      <c r="I199" s="90"/>
      <c r="J199" s="90"/>
    </row>
    <row r="200" spans="4:10">
      <c r="D200" s="90"/>
      <c r="E200" s="90"/>
      <c r="F200" s="90"/>
      <c r="G200" s="90"/>
      <c r="H200" s="90"/>
      <c r="I200" s="90"/>
      <c r="J200" s="90"/>
    </row>
    <row r="201" spans="4:10">
      <c r="D201" s="90"/>
      <c r="E201" s="90"/>
      <c r="F201" s="90"/>
      <c r="G201" s="90"/>
      <c r="H201" s="90"/>
      <c r="I201" s="90"/>
      <c r="J201" s="90"/>
    </row>
    <row r="202" spans="4:10">
      <c r="D202" s="90"/>
      <c r="E202" s="90"/>
      <c r="F202" s="90"/>
      <c r="G202" s="90"/>
      <c r="H202" s="90"/>
      <c r="I202" s="90"/>
      <c r="J202" s="90"/>
    </row>
    <row r="203" spans="4:10">
      <c r="D203" s="90"/>
      <c r="E203" s="90"/>
      <c r="F203" s="90"/>
      <c r="G203" s="90"/>
      <c r="H203" s="90"/>
      <c r="I203" s="90"/>
      <c r="J203" s="90"/>
    </row>
    <row r="204" spans="4:10">
      <c r="D204" s="90"/>
      <c r="E204" s="90"/>
      <c r="F204" s="90"/>
      <c r="G204" s="90"/>
      <c r="H204" s="90"/>
      <c r="I204" s="90"/>
      <c r="J204" s="90"/>
    </row>
    <row r="205" spans="4:10">
      <c r="D205" s="90"/>
      <c r="E205" s="90"/>
      <c r="F205" s="90"/>
      <c r="G205" s="90"/>
      <c r="H205" s="90"/>
      <c r="I205" s="90"/>
      <c r="J205" s="90"/>
    </row>
    <row r="206" spans="4:10">
      <c r="D206" s="90"/>
      <c r="E206" s="90"/>
      <c r="F206" s="90"/>
      <c r="G206" s="90"/>
      <c r="H206" s="90"/>
      <c r="I206" s="90"/>
      <c r="J206" s="90"/>
    </row>
    <row r="207" spans="4:10">
      <c r="D207" s="90"/>
      <c r="E207" s="90"/>
      <c r="F207" s="90"/>
      <c r="G207" s="90"/>
      <c r="H207" s="90"/>
      <c r="I207" s="90"/>
      <c r="J207" s="90"/>
    </row>
    <row r="208" spans="4:10">
      <c r="D208" s="90"/>
      <c r="E208" s="90"/>
      <c r="F208" s="90"/>
      <c r="G208" s="90"/>
      <c r="H208" s="90"/>
      <c r="I208" s="90"/>
      <c r="J208" s="90"/>
    </row>
    <row r="209" spans="4:10">
      <c r="D209" s="90"/>
      <c r="E209" s="90"/>
      <c r="F209" s="90"/>
      <c r="G209" s="90"/>
      <c r="H209" s="90"/>
      <c r="I209" s="90"/>
      <c r="J209" s="90"/>
    </row>
    <row r="210" spans="4:10">
      <c r="D210" s="90"/>
      <c r="E210" s="90"/>
      <c r="F210" s="90"/>
      <c r="G210" s="90"/>
      <c r="H210" s="90"/>
      <c r="I210" s="90"/>
      <c r="J210" s="90"/>
    </row>
    <row r="211" spans="4:10">
      <c r="D211" s="90"/>
      <c r="E211" s="90"/>
      <c r="F211" s="90"/>
      <c r="G211" s="90"/>
      <c r="H211" s="90"/>
      <c r="I211" s="90"/>
      <c r="J211" s="90"/>
    </row>
    <row r="212" spans="4:10">
      <c r="D212" s="90"/>
      <c r="E212" s="90"/>
      <c r="F212" s="90"/>
      <c r="G212" s="90"/>
      <c r="H212" s="90"/>
      <c r="I212" s="90"/>
      <c r="J212" s="90"/>
    </row>
    <row r="213" spans="4:10">
      <c r="D213" s="90"/>
      <c r="E213" s="90"/>
      <c r="F213" s="90"/>
      <c r="G213" s="90"/>
      <c r="H213" s="90"/>
      <c r="I213" s="90"/>
      <c r="J213" s="90"/>
    </row>
    <row r="214" spans="4:10">
      <c r="D214" s="90"/>
      <c r="E214" s="90"/>
      <c r="F214" s="90"/>
      <c r="G214" s="90"/>
      <c r="H214" s="90"/>
      <c r="I214" s="90"/>
      <c r="J214" s="90"/>
    </row>
    <row r="215" spans="4:10">
      <c r="D215" s="90"/>
      <c r="E215" s="90"/>
      <c r="F215" s="90"/>
      <c r="G215" s="90"/>
      <c r="H215" s="90"/>
      <c r="I215" s="90"/>
      <c r="J215" s="90"/>
    </row>
    <row r="216" spans="4:10">
      <c r="D216" s="90"/>
      <c r="E216" s="90"/>
      <c r="F216" s="90"/>
      <c r="G216" s="90"/>
      <c r="H216" s="90"/>
      <c r="I216" s="90"/>
      <c r="J216" s="90"/>
    </row>
    <row r="217" spans="4:10">
      <c r="D217" s="90"/>
      <c r="E217" s="90"/>
      <c r="F217" s="90"/>
      <c r="G217" s="90"/>
      <c r="H217" s="90"/>
      <c r="I217" s="90"/>
      <c r="J217" s="90"/>
    </row>
    <row r="218" spans="4:10">
      <c r="D218" s="90"/>
      <c r="E218" s="90"/>
      <c r="F218" s="90"/>
      <c r="G218" s="90"/>
      <c r="H218" s="90"/>
      <c r="I218" s="90"/>
      <c r="J218" s="90"/>
    </row>
    <row r="219" spans="4:10">
      <c r="D219" s="90"/>
      <c r="E219" s="90"/>
      <c r="F219" s="90"/>
      <c r="G219" s="90"/>
      <c r="H219" s="90"/>
      <c r="I219" s="90"/>
      <c r="J219" s="90"/>
    </row>
    <row r="220" spans="4:10">
      <c r="D220" s="90"/>
      <c r="E220" s="90"/>
      <c r="F220" s="90"/>
      <c r="G220" s="90"/>
      <c r="H220" s="90"/>
      <c r="I220" s="90"/>
      <c r="J220" s="90"/>
    </row>
    <row r="221" spans="4:10">
      <c r="D221" s="90"/>
      <c r="E221" s="90"/>
      <c r="F221" s="90"/>
      <c r="G221" s="90"/>
      <c r="H221" s="90"/>
      <c r="I221" s="90"/>
      <c r="J221" s="90"/>
    </row>
    <row r="222" spans="4:10">
      <c r="D222" s="90"/>
      <c r="E222" s="90"/>
      <c r="F222" s="90"/>
      <c r="G222" s="90"/>
      <c r="H222" s="90"/>
      <c r="I222" s="90"/>
      <c r="J222" s="90"/>
    </row>
    <row r="223" spans="4:10">
      <c r="D223" s="90"/>
      <c r="E223" s="90"/>
      <c r="F223" s="90"/>
      <c r="G223" s="90"/>
      <c r="H223" s="90"/>
      <c r="I223" s="90"/>
      <c r="J223" s="90"/>
    </row>
    <row r="224" spans="4:10">
      <c r="D224" s="90"/>
      <c r="E224" s="90"/>
      <c r="F224" s="90"/>
      <c r="G224" s="90"/>
      <c r="H224" s="90"/>
      <c r="I224" s="90"/>
      <c r="J224" s="90"/>
    </row>
    <row r="225" spans="4:10">
      <c r="D225" s="90"/>
      <c r="E225" s="90"/>
      <c r="F225" s="90"/>
      <c r="G225" s="90"/>
      <c r="H225" s="90"/>
      <c r="I225" s="90"/>
      <c r="J225" s="90"/>
    </row>
    <row r="226" spans="4:10">
      <c r="D226" s="90"/>
      <c r="E226" s="90"/>
      <c r="F226" s="90"/>
      <c r="G226" s="90"/>
      <c r="H226" s="90"/>
      <c r="I226" s="90"/>
      <c r="J226" s="90"/>
    </row>
    <row r="227" spans="4:10">
      <c r="D227" s="90"/>
      <c r="E227" s="90"/>
      <c r="F227" s="90"/>
      <c r="G227" s="90"/>
      <c r="H227" s="90"/>
      <c r="I227" s="90"/>
      <c r="J227" s="90"/>
    </row>
    <row r="228" spans="4:10">
      <c r="D228" s="90"/>
      <c r="E228" s="90"/>
      <c r="F228" s="90"/>
      <c r="G228" s="90"/>
      <c r="H228" s="90"/>
      <c r="I228" s="90"/>
      <c r="J228" s="90"/>
    </row>
    <row r="229" spans="4:10">
      <c r="D229" s="90"/>
      <c r="E229" s="90"/>
      <c r="F229" s="90"/>
      <c r="G229" s="90"/>
      <c r="H229" s="90"/>
      <c r="I229" s="90"/>
      <c r="J229" s="90"/>
    </row>
    <row r="230" spans="4:10">
      <c r="D230" s="90"/>
      <c r="E230" s="90"/>
      <c r="F230" s="90"/>
      <c r="G230" s="90"/>
      <c r="H230" s="90"/>
      <c r="I230" s="90"/>
      <c r="J230" s="90"/>
    </row>
    <row r="231" spans="4:10">
      <c r="D231" s="90"/>
      <c r="E231" s="90"/>
      <c r="F231" s="90"/>
      <c r="G231" s="90"/>
      <c r="H231" s="90"/>
      <c r="I231" s="90"/>
      <c r="J231" s="90"/>
    </row>
    <row r="232" spans="4:10">
      <c r="D232" s="90"/>
      <c r="E232" s="90"/>
      <c r="F232" s="90"/>
      <c r="G232" s="90"/>
      <c r="H232" s="90"/>
      <c r="I232" s="90"/>
      <c r="J232" s="90"/>
    </row>
  </sheetData>
  <mergeCells count="11">
    <mergeCell ref="A130:C130"/>
    <mergeCell ref="A144:C144"/>
    <mergeCell ref="A156:C156"/>
    <mergeCell ref="A1:J1"/>
    <mergeCell ref="A2:J2"/>
    <mergeCell ref="A4:A5"/>
    <mergeCell ref="B4:B5"/>
    <mergeCell ref="C4:C5"/>
    <mergeCell ref="D4:F4"/>
    <mergeCell ref="H4:I4"/>
    <mergeCell ref="J4:J5"/>
  </mergeCells>
  <pageMargins left="0.70866141732283472" right="0.70866141732283472" top="0.94488188976377963" bottom="0.74803149606299213" header="0.31496062992125984" footer="0.31496062992125984"/>
  <pageSetup paperSize="9" scale="85" orientation="portrait" r:id="rId1"/>
  <headerFooter>
    <oddHeader>&amp;RLisa 2
Tartu Linnavalitsuse 30.12.2014. a
korralduse nr juurde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100"/>
  <sheetViews>
    <sheetView showGridLines="0" workbookViewId="0">
      <selection activeCell="E17" sqref="E17:E18"/>
    </sheetView>
  </sheetViews>
  <sheetFormatPr defaultRowHeight="15"/>
  <cols>
    <col min="1" max="2" width="9.140625" style="132"/>
    <col min="3" max="3" width="23.140625" style="132" customWidth="1"/>
    <col min="4" max="4" width="20.28515625" style="132" customWidth="1"/>
    <col min="5" max="5" width="12.28515625" style="207" customWidth="1"/>
    <col min="6" max="16384" width="9.140625" style="132"/>
  </cols>
  <sheetData>
    <row r="2" spans="1:6" ht="15.75" customHeight="1">
      <c r="A2" s="331" t="s">
        <v>578</v>
      </c>
      <c r="B2" s="332"/>
      <c r="C2" s="332"/>
      <c r="D2" s="332"/>
      <c r="E2" s="332"/>
    </row>
    <row r="3" spans="1:6" ht="29.25" customHeight="1">
      <c r="A3" s="332"/>
      <c r="B3" s="332"/>
      <c r="C3" s="332"/>
      <c r="D3" s="332"/>
      <c r="E3" s="332"/>
    </row>
    <row r="5" spans="1:6">
      <c r="A5" s="333" t="s">
        <v>207</v>
      </c>
      <c r="B5" s="333" t="s">
        <v>500</v>
      </c>
      <c r="C5" s="335" t="s">
        <v>227</v>
      </c>
      <c r="D5" s="333" t="s">
        <v>228</v>
      </c>
      <c r="E5" s="336" t="s">
        <v>501</v>
      </c>
    </row>
    <row r="6" spans="1:6" ht="30" customHeight="1">
      <c r="A6" s="334"/>
      <c r="B6" s="334"/>
      <c r="C6" s="335"/>
      <c r="D6" s="334"/>
      <c r="E6" s="337"/>
    </row>
    <row r="7" spans="1:6" ht="16.5" customHeight="1">
      <c r="A7" s="208" t="s">
        <v>2</v>
      </c>
      <c r="B7" s="209"/>
      <c r="C7" s="210"/>
      <c r="D7" s="210"/>
      <c r="E7" s="211">
        <f>SUM(E10,E14,E16)</f>
        <v>7941391</v>
      </c>
    </row>
    <row r="8" spans="1:6" ht="29.25" customHeight="1">
      <c r="A8" s="212" t="s">
        <v>7</v>
      </c>
      <c r="B8" s="213"/>
      <c r="C8" s="214" t="s">
        <v>8</v>
      </c>
      <c r="D8" s="215"/>
      <c r="E8" s="216">
        <f>SUM(E10,E14,E16)</f>
        <v>7941391</v>
      </c>
    </row>
    <row r="9" spans="1:6" ht="29.25" customHeight="1">
      <c r="A9" s="217" t="s">
        <v>212</v>
      </c>
      <c r="B9" s="213">
        <v>2</v>
      </c>
      <c r="C9" s="218" t="s">
        <v>502</v>
      </c>
      <c r="D9" s="215"/>
      <c r="E9" s="219">
        <f>SUM(E10,E14,E16)</f>
        <v>7941391</v>
      </c>
    </row>
    <row r="10" spans="1:6" s="223" customFormat="1" ht="21" customHeight="1">
      <c r="A10" s="220" t="s">
        <v>86</v>
      </c>
      <c r="B10" s="221"/>
      <c r="C10" s="221"/>
      <c r="D10" s="221"/>
      <c r="E10" s="222">
        <f>SUM(E11:E13)</f>
        <v>326204</v>
      </c>
    </row>
    <row r="11" spans="1:6" ht="26.25">
      <c r="A11" s="224" t="s">
        <v>212</v>
      </c>
      <c r="B11" s="225" t="s">
        <v>229</v>
      </c>
      <c r="C11" s="226" t="s">
        <v>230</v>
      </c>
      <c r="D11" s="226" t="s">
        <v>231</v>
      </c>
      <c r="E11" s="243">
        <v>102375</v>
      </c>
      <c r="F11" s="227"/>
    </row>
    <row r="12" spans="1:6" ht="26.25">
      <c r="A12" s="224" t="s">
        <v>212</v>
      </c>
      <c r="B12" s="225" t="s">
        <v>229</v>
      </c>
      <c r="C12" s="226" t="s">
        <v>230</v>
      </c>
      <c r="D12" s="226" t="s">
        <v>232</v>
      </c>
      <c r="E12" s="243">
        <v>213011</v>
      </c>
    </row>
    <row r="13" spans="1:6" ht="26.25">
      <c r="A13" s="228" t="s">
        <v>212</v>
      </c>
      <c r="B13" s="229" t="s">
        <v>229</v>
      </c>
      <c r="C13" s="230" t="s">
        <v>230</v>
      </c>
      <c r="D13" s="230" t="s">
        <v>233</v>
      </c>
      <c r="E13" s="244">
        <v>10818</v>
      </c>
    </row>
    <row r="14" spans="1:6" ht="16.5" customHeight="1">
      <c r="A14" s="231" t="s">
        <v>97</v>
      </c>
      <c r="B14" s="232"/>
      <c r="C14" s="232"/>
      <c r="D14" s="232"/>
      <c r="E14" s="233">
        <f>E15</f>
        <v>2394</v>
      </c>
    </row>
    <row r="15" spans="1:6" ht="27.75" customHeight="1">
      <c r="A15" s="228" t="s">
        <v>212</v>
      </c>
      <c r="B15" s="229" t="s">
        <v>229</v>
      </c>
      <c r="C15" s="230" t="s">
        <v>230</v>
      </c>
      <c r="D15" s="230" t="s">
        <v>234</v>
      </c>
      <c r="E15" s="245">
        <v>2394</v>
      </c>
    </row>
    <row r="16" spans="1:6" ht="16.5" customHeight="1">
      <c r="A16" s="231" t="s">
        <v>223</v>
      </c>
      <c r="B16" s="234"/>
      <c r="C16" s="234"/>
      <c r="D16" s="234"/>
      <c r="E16" s="235">
        <f>SUM(E17:E18)</f>
        <v>7612793</v>
      </c>
    </row>
    <row r="17" spans="1:5" ht="26.25">
      <c r="A17" s="224" t="s">
        <v>212</v>
      </c>
      <c r="B17" s="225" t="s">
        <v>503</v>
      </c>
      <c r="C17" s="226" t="s">
        <v>504</v>
      </c>
      <c r="D17" s="226" t="s">
        <v>236</v>
      </c>
      <c r="E17" s="243">
        <v>5303767</v>
      </c>
    </row>
    <row r="18" spans="1:5" ht="26.25">
      <c r="A18" s="228" t="s">
        <v>212</v>
      </c>
      <c r="B18" s="229" t="s">
        <v>235</v>
      </c>
      <c r="C18" s="230" t="s">
        <v>505</v>
      </c>
      <c r="D18" s="230" t="s">
        <v>236</v>
      </c>
      <c r="E18" s="244">
        <v>2309026</v>
      </c>
    </row>
    <row r="19" spans="1:5">
      <c r="A19" s="236"/>
      <c r="B19" s="237"/>
      <c r="C19" s="218"/>
      <c r="D19" s="218"/>
      <c r="E19" s="238"/>
    </row>
    <row r="20" spans="1:5">
      <c r="A20" s="239" t="s">
        <v>226</v>
      </c>
      <c r="B20" s="237"/>
      <c r="C20" s="218"/>
      <c r="D20" s="218"/>
      <c r="E20" s="238"/>
    </row>
    <row r="21" spans="1:5">
      <c r="A21" s="239"/>
      <c r="B21" s="237"/>
      <c r="C21" s="218"/>
      <c r="D21" s="218"/>
      <c r="E21" s="238"/>
    </row>
    <row r="22" spans="1:5">
      <c r="A22" s="266" t="s">
        <v>551</v>
      </c>
      <c r="B22" s="266"/>
      <c r="C22" s="266"/>
      <c r="D22" s="240"/>
      <c r="E22" s="241"/>
    </row>
    <row r="23" spans="1:5">
      <c r="A23" s="266" t="s">
        <v>552</v>
      </c>
      <c r="B23" s="266"/>
      <c r="C23" s="266"/>
      <c r="D23" s="240"/>
      <c r="E23" s="241"/>
    </row>
    <row r="24" spans="1:5">
      <c r="A24" s="330"/>
      <c r="B24" s="330"/>
      <c r="C24" s="330"/>
      <c r="D24" s="240"/>
      <c r="E24" s="241"/>
    </row>
    <row r="25" spans="1:5">
      <c r="A25" s="242"/>
      <c r="B25" s="242"/>
      <c r="C25" s="242"/>
      <c r="D25" s="242"/>
      <c r="E25" s="241"/>
    </row>
    <row r="26" spans="1:5">
      <c r="A26" s="242"/>
      <c r="B26" s="242"/>
      <c r="C26" s="242"/>
      <c r="D26" s="242"/>
      <c r="E26" s="241"/>
    </row>
    <row r="27" spans="1:5">
      <c r="A27" s="242"/>
      <c r="B27" s="242"/>
      <c r="C27" s="242"/>
      <c r="D27" s="242"/>
      <c r="E27" s="241"/>
    </row>
    <row r="28" spans="1:5">
      <c r="A28" s="242"/>
      <c r="B28" s="242"/>
      <c r="C28" s="242"/>
      <c r="D28" s="242"/>
      <c r="E28" s="241"/>
    </row>
    <row r="29" spans="1:5">
      <c r="A29" s="242"/>
      <c r="B29" s="242"/>
      <c r="C29" s="242"/>
      <c r="D29" s="242"/>
      <c r="E29" s="241"/>
    </row>
    <row r="30" spans="1:5">
      <c r="A30" s="242"/>
      <c r="B30" s="242"/>
      <c r="C30" s="242"/>
      <c r="D30" s="242"/>
      <c r="E30" s="241"/>
    </row>
    <row r="31" spans="1:5">
      <c r="A31" s="242"/>
      <c r="B31" s="242"/>
      <c r="C31" s="242"/>
      <c r="D31" s="242"/>
      <c r="E31" s="241"/>
    </row>
    <row r="32" spans="1:5">
      <c r="A32" s="242"/>
      <c r="B32" s="242"/>
      <c r="C32" s="242"/>
      <c r="D32" s="242"/>
      <c r="E32" s="241"/>
    </row>
    <row r="33" spans="1:5">
      <c r="A33" s="242"/>
      <c r="B33" s="242"/>
      <c r="C33" s="242"/>
      <c r="D33" s="242"/>
      <c r="E33" s="241"/>
    </row>
    <row r="34" spans="1:5">
      <c r="A34" s="242"/>
      <c r="B34" s="242"/>
      <c r="C34" s="242"/>
      <c r="D34" s="242"/>
      <c r="E34" s="241"/>
    </row>
    <row r="35" spans="1:5">
      <c r="A35" s="242"/>
      <c r="B35" s="242"/>
      <c r="C35" s="242"/>
      <c r="D35" s="242"/>
      <c r="E35" s="241"/>
    </row>
    <row r="36" spans="1:5">
      <c r="A36" s="242"/>
      <c r="B36" s="242"/>
      <c r="C36" s="242"/>
      <c r="D36" s="242"/>
      <c r="E36" s="241"/>
    </row>
    <row r="37" spans="1:5">
      <c r="A37" s="242"/>
      <c r="B37" s="242"/>
      <c r="C37" s="242"/>
      <c r="D37" s="242"/>
      <c r="E37" s="241"/>
    </row>
    <row r="38" spans="1:5">
      <c r="A38" s="242"/>
      <c r="B38" s="242"/>
      <c r="C38" s="242"/>
      <c r="D38" s="242"/>
      <c r="E38" s="241"/>
    </row>
    <row r="39" spans="1:5">
      <c r="E39" s="241"/>
    </row>
    <row r="40" spans="1:5">
      <c r="E40" s="241"/>
    </row>
    <row r="41" spans="1:5">
      <c r="E41" s="241"/>
    </row>
    <row r="42" spans="1:5">
      <c r="E42" s="241"/>
    </row>
    <row r="43" spans="1:5">
      <c r="E43" s="241"/>
    </row>
    <row r="44" spans="1:5">
      <c r="E44" s="241"/>
    </row>
    <row r="45" spans="1:5">
      <c r="E45" s="241"/>
    </row>
    <row r="46" spans="1:5">
      <c r="E46" s="241"/>
    </row>
    <row r="47" spans="1:5">
      <c r="E47" s="241"/>
    </row>
    <row r="48" spans="1:5">
      <c r="E48" s="241"/>
    </row>
    <row r="49" spans="5:5">
      <c r="E49" s="241"/>
    </row>
    <row r="50" spans="5:5">
      <c r="E50" s="241"/>
    </row>
    <row r="51" spans="5:5">
      <c r="E51" s="241"/>
    </row>
    <row r="52" spans="5:5">
      <c r="E52" s="241"/>
    </row>
    <row r="53" spans="5:5">
      <c r="E53" s="241"/>
    </row>
    <row r="54" spans="5:5">
      <c r="E54" s="241"/>
    </row>
    <row r="55" spans="5:5">
      <c r="E55" s="241"/>
    </row>
    <row r="56" spans="5:5">
      <c r="E56" s="241"/>
    </row>
    <row r="57" spans="5:5">
      <c r="E57" s="241"/>
    </row>
    <row r="58" spans="5:5">
      <c r="E58" s="241"/>
    </row>
    <row r="59" spans="5:5">
      <c r="E59" s="241"/>
    </row>
    <row r="60" spans="5:5">
      <c r="E60" s="241"/>
    </row>
    <row r="61" spans="5:5">
      <c r="E61" s="241"/>
    </row>
    <row r="62" spans="5:5">
      <c r="E62" s="241"/>
    </row>
    <row r="63" spans="5:5">
      <c r="E63" s="241"/>
    </row>
    <row r="64" spans="5:5">
      <c r="E64" s="241"/>
    </row>
    <row r="65" spans="5:5">
      <c r="E65" s="241"/>
    </row>
    <row r="66" spans="5:5">
      <c r="E66" s="241"/>
    </row>
    <row r="67" spans="5:5">
      <c r="E67" s="241"/>
    </row>
    <row r="68" spans="5:5">
      <c r="E68" s="241"/>
    </row>
    <row r="69" spans="5:5">
      <c r="E69" s="241"/>
    </row>
    <row r="70" spans="5:5">
      <c r="E70" s="241"/>
    </row>
    <row r="71" spans="5:5">
      <c r="E71" s="241"/>
    </row>
    <row r="72" spans="5:5">
      <c r="E72" s="241"/>
    </row>
    <row r="73" spans="5:5">
      <c r="E73" s="241"/>
    </row>
    <row r="74" spans="5:5">
      <c r="E74" s="241"/>
    </row>
    <row r="75" spans="5:5">
      <c r="E75" s="241"/>
    </row>
    <row r="76" spans="5:5">
      <c r="E76" s="241"/>
    </row>
    <row r="77" spans="5:5">
      <c r="E77" s="241"/>
    </row>
    <row r="78" spans="5:5">
      <c r="E78" s="241"/>
    </row>
    <row r="79" spans="5:5">
      <c r="E79" s="241"/>
    </row>
    <row r="80" spans="5:5">
      <c r="E80" s="241"/>
    </row>
    <row r="81" spans="5:5">
      <c r="E81" s="241"/>
    </row>
    <row r="82" spans="5:5">
      <c r="E82" s="241"/>
    </row>
    <row r="83" spans="5:5">
      <c r="E83" s="241"/>
    </row>
    <row r="84" spans="5:5">
      <c r="E84" s="241"/>
    </row>
    <row r="85" spans="5:5">
      <c r="E85" s="241"/>
    </row>
    <row r="86" spans="5:5">
      <c r="E86" s="241"/>
    </row>
    <row r="87" spans="5:5">
      <c r="E87" s="241"/>
    </row>
    <row r="88" spans="5:5">
      <c r="E88" s="241"/>
    </row>
    <row r="89" spans="5:5">
      <c r="E89" s="241"/>
    </row>
    <row r="90" spans="5:5">
      <c r="E90" s="241"/>
    </row>
    <row r="91" spans="5:5">
      <c r="E91" s="241"/>
    </row>
    <row r="92" spans="5:5">
      <c r="E92" s="241"/>
    </row>
    <row r="93" spans="5:5">
      <c r="E93" s="241"/>
    </row>
    <row r="94" spans="5:5">
      <c r="E94" s="241"/>
    </row>
    <row r="95" spans="5:5">
      <c r="E95" s="241"/>
    </row>
    <row r="96" spans="5:5">
      <c r="E96" s="241"/>
    </row>
    <row r="97" spans="5:5">
      <c r="E97" s="241"/>
    </row>
    <row r="98" spans="5:5">
      <c r="E98" s="241"/>
    </row>
    <row r="99" spans="5:5">
      <c r="E99" s="241"/>
    </row>
    <row r="100" spans="5:5">
      <c r="E100" s="241"/>
    </row>
  </sheetData>
  <mergeCells count="7">
    <mergeCell ref="A24:C24"/>
    <mergeCell ref="A2:E3"/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&amp;RLisa 3 
Tartu Linnavalitsuse 30.12.2014. a
korralduse nr juurde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workbookViewId="0">
      <pane xSplit="2" ySplit="4" topLeftCell="C35" activePane="bottomRight" state="frozenSplit"/>
      <selection pane="topRight" activeCell="C1" sqref="C1"/>
      <selection pane="bottomLeft" activeCell="A5" sqref="A5"/>
      <selection pane="bottomRight" activeCell="A37" sqref="A37:A40"/>
    </sheetView>
  </sheetViews>
  <sheetFormatPr defaultRowHeight="12.75"/>
  <cols>
    <col min="1" max="1" width="24.28515625" style="44" bestFit="1" customWidth="1"/>
    <col min="2" max="2" width="8.85546875" style="49" bestFit="1" customWidth="1"/>
    <col min="3" max="3" width="9.85546875" style="44" bestFit="1" customWidth="1"/>
    <col min="4" max="4" width="6.28515625" style="44" bestFit="1" customWidth="1"/>
    <col min="5" max="5" width="8.28515625" style="44" bestFit="1" customWidth="1"/>
    <col min="6" max="6" width="8.85546875" style="49" bestFit="1" customWidth="1"/>
    <col min="7" max="7" width="6.42578125" style="44" customWidth="1"/>
    <col min="8" max="8" width="9.28515625" style="44" bestFit="1" customWidth="1"/>
    <col min="9" max="10" width="4.42578125" style="44" bestFit="1" customWidth="1"/>
    <col min="11" max="257" width="9.140625" style="44"/>
    <col min="258" max="258" width="24.28515625" style="44" bestFit="1" customWidth="1"/>
    <col min="259" max="260" width="8.85546875" style="44" bestFit="1" customWidth="1"/>
    <col min="261" max="261" width="6.28515625" style="44" bestFit="1" customWidth="1"/>
    <col min="262" max="262" width="6.42578125" style="44" bestFit="1" customWidth="1"/>
    <col min="263" max="263" width="8.85546875" style="44" bestFit="1" customWidth="1"/>
    <col min="264" max="264" width="5.42578125" style="44" bestFit="1" customWidth="1"/>
    <col min="265" max="265" width="8.85546875" style="44" bestFit="1" customWidth="1"/>
    <col min="266" max="513" width="9.140625" style="44"/>
    <col min="514" max="514" width="24.28515625" style="44" bestFit="1" customWidth="1"/>
    <col min="515" max="516" width="8.85546875" style="44" bestFit="1" customWidth="1"/>
    <col min="517" max="517" width="6.28515625" style="44" bestFit="1" customWidth="1"/>
    <col min="518" max="518" width="6.42578125" style="44" bestFit="1" customWidth="1"/>
    <col min="519" max="519" width="8.85546875" style="44" bestFit="1" customWidth="1"/>
    <col min="520" max="520" width="5.42578125" style="44" bestFit="1" customWidth="1"/>
    <col min="521" max="521" width="8.85546875" style="44" bestFit="1" customWidth="1"/>
    <col min="522" max="769" width="9.140625" style="44"/>
    <col min="770" max="770" width="24.28515625" style="44" bestFit="1" customWidth="1"/>
    <col min="771" max="772" width="8.85546875" style="44" bestFit="1" customWidth="1"/>
    <col min="773" max="773" width="6.28515625" style="44" bestFit="1" customWidth="1"/>
    <col min="774" max="774" width="6.42578125" style="44" bestFit="1" customWidth="1"/>
    <col min="775" max="775" width="8.85546875" style="44" bestFit="1" customWidth="1"/>
    <col min="776" max="776" width="5.42578125" style="44" bestFit="1" customWidth="1"/>
    <col min="777" max="777" width="8.85546875" style="44" bestFit="1" customWidth="1"/>
    <col min="778" max="1025" width="9.140625" style="44"/>
    <col min="1026" max="1026" width="24.28515625" style="44" bestFit="1" customWidth="1"/>
    <col min="1027" max="1028" width="8.85546875" style="44" bestFit="1" customWidth="1"/>
    <col min="1029" max="1029" width="6.28515625" style="44" bestFit="1" customWidth="1"/>
    <col min="1030" max="1030" width="6.42578125" style="44" bestFit="1" customWidth="1"/>
    <col min="1031" max="1031" width="8.85546875" style="44" bestFit="1" customWidth="1"/>
    <col min="1032" max="1032" width="5.42578125" style="44" bestFit="1" customWidth="1"/>
    <col min="1033" max="1033" width="8.85546875" style="44" bestFit="1" customWidth="1"/>
    <col min="1034" max="1281" width="9.140625" style="44"/>
    <col min="1282" max="1282" width="24.28515625" style="44" bestFit="1" customWidth="1"/>
    <col min="1283" max="1284" width="8.85546875" style="44" bestFit="1" customWidth="1"/>
    <col min="1285" max="1285" width="6.28515625" style="44" bestFit="1" customWidth="1"/>
    <col min="1286" max="1286" width="6.42578125" style="44" bestFit="1" customWidth="1"/>
    <col min="1287" max="1287" width="8.85546875" style="44" bestFit="1" customWidth="1"/>
    <col min="1288" max="1288" width="5.42578125" style="44" bestFit="1" customWidth="1"/>
    <col min="1289" max="1289" width="8.85546875" style="44" bestFit="1" customWidth="1"/>
    <col min="1290" max="1537" width="9.140625" style="44"/>
    <col min="1538" max="1538" width="24.28515625" style="44" bestFit="1" customWidth="1"/>
    <col min="1539" max="1540" width="8.85546875" style="44" bestFit="1" customWidth="1"/>
    <col min="1541" max="1541" width="6.28515625" style="44" bestFit="1" customWidth="1"/>
    <col min="1542" max="1542" width="6.42578125" style="44" bestFit="1" customWidth="1"/>
    <col min="1543" max="1543" width="8.85546875" style="44" bestFit="1" customWidth="1"/>
    <col min="1544" max="1544" width="5.42578125" style="44" bestFit="1" customWidth="1"/>
    <col min="1545" max="1545" width="8.85546875" style="44" bestFit="1" customWidth="1"/>
    <col min="1546" max="1793" width="9.140625" style="44"/>
    <col min="1794" max="1794" width="24.28515625" style="44" bestFit="1" customWidth="1"/>
    <col min="1795" max="1796" width="8.85546875" style="44" bestFit="1" customWidth="1"/>
    <col min="1797" max="1797" width="6.28515625" style="44" bestFit="1" customWidth="1"/>
    <col min="1798" max="1798" width="6.42578125" style="44" bestFit="1" customWidth="1"/>
    <col min="1799" max="1799" width="8.85546875" style="44" bestFit="1" customWidth="1"/>
    <col min="1800" max="1800" width="5.42578125" style="44" bestFit="1" customWidth="1"/>
    <col min="1801" max="1801" width="8.85546875" style="44" bestFit="1" customWidth="1"/>
    <col min="1802" max="2049" width="9.140625" style="44"/>
    <col min="2050" max="2050" width="24.28515625" style="44" bestFit="1" customWidth="1"/>
    <col min="2051" max="2052" width="8.85546875" style="44" bestFit="1" customWidth="1"/>
    <col min="2053" max="2053" width="6.28515625" style="44" bestFit="1" customWidth="1"/>
    <col min="2054" max="2054" width="6.42578125" style="44" bestFit="1" customWidth="1"/>
    <col min="2055" max="2055" width="8.85546875" style="44" bestFit="1" customWidth="1"/>
    <col min="2056" max="2056" width="5.42578125" style="44" bestFit="1" customWidth="1"/>
    <col min="2057" max="2057" width="8.85546875" style="44" bestFit="1" customWidth="1"/>
    <col min="2058" max="2305" width="9.140625" style="44"/>
    <col min="2306" max="2306" width="24.28515625" style="44" bestFit="1" customWidth="1"/>
    <col min="2307" max="2308" width="8.85546875" style="44" bestFit="1" customWidth="1"/>
    <col min="2309" max="2309" width="6.28515625" style="44" bestFit="1" customWidth="1"/>
    <col min="2310" max="2310" width="6.42578125" style="44" bestFit="1" customWidth="1"/>
    <col min="2311" max="2311" width="8.85546875" style="44" bestFit="1" customWidth="1"/>
    <col min="2312" max="2312" width="5.42578125" style="44" bestFit="1" customWidth="1"/>
    <col min="2313" max="2313" width="8.85546875" style="44" bestFit="1" customWidth="1"/>
    <col min="2314" max="2561" width="9.140625" style="44"/>
    <col min="2562" max="2562" width="24.28515625" style="44" bestFit="1" customWidth="1"/>
    <col min="2563" max="2564" width="8.85546875" style="44" bestFit="1" customWidth="1"/>
    <col min="2565" max="2565" width="6.28515625" style="44" bestFit="1" customWidth="1"/>
    <col min="2566" max="2566" width="6.42578125" style="44" bestFit="1" customWidth="1"/>
    <col min="2567" max="2567" width="8.85546875" style="44" bestFit="1" customWidth="1"/>
    <col min="2568" max="2568" width="5.42578125" style="44" bestFit="1" customWidth="1"/>
    <col min="2569" max="2569" width="8.85546875" style="44" bestFit="1" customWidth="1"/>
    <col min="2570" max="2817" width="9.140625" style="44"/>
    <col min="2818" max="2818" width="24.28515625" style="44" bestFit="1" customWidth="1"/>
    <col min="2819" max="2820" width="8.85546875" style="44" bestFit="1" customWidth="1"/>
    <col min="2821" max="2821" width="6.28515625" style="44" bestFit="1" customWidth="1"/>
    <col min="2822" max="2822" width="6.42578125" style="44" bestFit="1" customWidth="1"/>
    <col min="2823" max="2823" width="8.85546875" style="44" bestFit="1" customWidth="1"/>
    <col min="2824" max="2824" width="5.42578125" style="44" bestFit="1" customWidth="1"/>
    <col min="2825" max="2825" width="8.85546875" style="44" bestFit="1" customWidth="1"/>
    <col min="2826" max="3073" width="9.140625" style="44"/>
    <col min="3074" max="3074" width="24.28515625" style="44" bestFit="1" customWidth="1"/>
    <col min="3075" max="3076" width="8.85546875" style="44" bestFit="1" customWidth="1"/>
    <col min="3077" max="3077" width="6.28515625" style="44" bestFit="1" customWidth="1"/>
    <col min="3078" max="3078" width="6.42578125" style="44" bestFit="1" customWidth="1"/>
    <col min="3079" max="3079" width="8.85546875" style="44" bestFit="1" customWidth="1"/>
    <col min="3080" max="3080" width="5.42578125" style="44" bestFit="1" customWidth="1"/>
    <col min="3081" max="3081" width="8.85546875" style="44" bestFit="1" customWidth="1"/>
    <col min="3082" max="3329" width="9.140625" style="44"/>
    <col min="3330" max="3330" width="24.28515625" style="44" bestFit="1" customWidth="1"/>
    <col min="3331" max="3332" width="8.85546875" style="44" bestFit="1" customWidth="1"/>
    <col min="3333" max="3333" width="6.28515625" style="44" bestFit="1" customWidth="1"/>
    <col min="3334" max="3334" width="6.42578125" style="44" bestFit="1" customWidth="1"/>
    <col min="3335" max="3335" width="8.85546875" style="44" bestFit="1" customWidth="1"/>
    <col min="3336" max="3336" width="5.42578125" style="44" bestFit="1" customWidth="1"/>
    <col min="3337" max="3337" width="8.85546875" style="44" bestFit="1" customWidth="1"/>
    <col min="3338" max="3585" width="9.140625" style="44"/>
    <col min="3586" max="3586" width="24.28515625" style="44" bestFit="1" customWidth="1"/>
    <col min="3587" max="3588" width="8.85546875" style="44" bestFit="1" customWidth="1"/>
    <col min="3589" max="3589" width="6.28515625" style="44" bestFit="1" customWidth="1"/>
    <col min="3590" max="3590" width="6.42578125" style="44" bestFit="1" customWidth="1"/>
    <col min="3591" max="3591" width="8.85546875" style="44" bestFit="1" customWidth="1"/>
    <col min="3592" max="3592" width="5.42578125" style="44" bestFit="1" customWidth="1"/>
    <col min="3593" max="3593" width="8.85546875" style="44" bestFit="1" customWidth="1"/>
    <col min="3594" max="3841" width="9.140625" style="44"/>
    <col min="3842" max="3842" width="24.28515625" style="44" bestFit="1" customWidth="1"/>
    <col min="3843" max="3844" width="8.85546875" style="44" bestFit="1" customWidth="1"/>
    <col min="3845" max="3845" width="6.28515625" style="44" bestFit="1" customWidth="1"/>
    <col min="3846" max="3846" width="6.42578125" style="44" bestFit="1" customWidth="1"/>
    <col min="3847" max="3847" width="8.85546875" style="44" bestFit="1" customWidth="1"/>
    <col min="3848" max="3848" width="5.42578125" style="44" bestFit="1" customWidth="1"/>
    <col min="3849" max="3849" width="8.85546875" style="44" bestFit="1" customWidth="1"/>
    <col min="3850" max="4097" width="9.140625" style="44"/>
    <col min="4098" max="4098" width="24.28515625" style="44" bestFit="1" customWidth="1"/>
    <col min="4099" max="4100" width="8.85546875" style="44" bestFit="1" customWidth="1"/>
    <col min="4101" max="4101" width="6.28515625" style="44" bestFit="1" customWidth="1"/>
    <col min="4102" max="4102" width="6.42578125" style="44" bestFit="1" customWidth="1"/>
    <col min="4103" max="4103" width="8.85546875" style="44" bestFit="1" customWidth="1"/>
    <col min="4104" max="4104" width="5.42578125" style="44" bestFit="1" customWidth="1"/>
    <col min="4105" max="4105" width="8.85546875" style="44" bestFit="1" customWidth="1"/>
    <col min="4106" max="4353" width="9.140625" style="44"/>
    <col min="4354" max="4354" width="24.28515625" style="44" bestFit="1" customWidth="1"/>
    <col min="4355" max="4356" width="8.85546875" style="44" bestFit="1" customWidth="1"/>
    <col min="4357" max="4357" width="6.28515625" style="44" bestFit="1" customWidth="1"/>
    <col min="4358" max="4358" width="6.42578125" style="44" bestFit="1" customWidth="1"/>
    <col min="4359" max="4359" width="8.85546875" style="44" bestFit="1" customWidth="1"/>
    <col min="4360" max="4360" width="5.42578125" style="44" bestFit="1" customWidth="1"/>
    <col min="4361" max="4361" width="8.85546875" style="44" bestFit="1" customWidth="1"/>
    <col min="4362" max="4609" width="9.140625" style="44"/>
    <col min="4610" max="4610" width="24.28515625" style="44" bestFit="1" customWidth="1"/>
    <col min="4611" max="4612" width="8.85546875" style="44" bestFit="1" customWidth="1"/>
    <col min="4613" max="4613" width="6.28515625" style="44" bestFit="1" customWidth="1"/>
    <col min="4614" max="4614" width="6.42578125" style="44" bestFit="1" customWidth="1"/>
    <col min="4615" max="4615" width="8.85546875" style="44" bestFit="1" customWidth="1"/>
    <col min="4616" max="4616" width="5.42578125" style="44" bestFit="1" customWidth="1"/>
    <col min="4617" max="4617" width="8.85546875" style="44" bestFit="1" customWidth="1"/>
    <col min="4618" max="4865" width="9.140625" style="44"/>
    <col min="4866" max="4866" width="24.28515625" style="44" bestFit="1" customWidth="1"/>
    <col min="4867" max="4868" width="8.85546875" style="44" bestFit="1" customWidth="1"/>
    <col min="4869" max="4869" width="6.28515625" style="44" bestFit="1" customWidth="1"/>
    <col min="4870" max="4870" width="6.42578125" style="44" bestFit="1" customWidth="1"/>
    <col min="4871" max="4871" width="8.85546875" style="44" bestFit="1" customWidth="1"/>
    <col min="4872" max="4872" width="5.42578125" style="44" bestFit="1" customWidth="1"/>
    <col min="4873" max="4873" width="8.85546875" style="44" bestFit="1" customWidth="1"/>
    <col min="4874" max="5121" width="9.140625" style="44"/>
    <col min="5122" max="5122" width="24.28515625" style="44" bestFit="1" customWidth="1"/>
    <col min="5123" max="5124" width="8.85546875" style="44" bestFit="1" customWidth="1"/>
    <col min="5125" max="5125" width="6.28515625" style="44" bestFit="1" customWidth="1"/>
    <col min="5126" max="5126" width="6.42578125" style="44" bestFit="1" customWidth="1"/>
    <col min="5127" max="5127" width="8.85546875" style="44" bestFit="1" customWidth="1"/>
    <col min="5128" max="5128" width="5.42578125" style="44" bestFit="1" customWidth="1"/>
    <col min="5129" max="5129" width="8.85546875" style="44" bestFit="1" customWidth="1"/>
    <col min="5130" max="5377" width="9.140625" style="44"/>
    <col min="5378" max="5378" width="24.28515625" style="44" bestFit="1" customWidth="1"/>
    <col min="5379" max="5380" width="8.85546875" style="44" bestFit="1" customWidth="1"/>
    <col min="5381" max="5381" width="6.28515625" style="44" bestFit="1" customWidth="1"/>
    <col min="5382" max="5382" width="6.42578125" style="44" bestFit="1" customWidth="1"/>
    <col min="5383" max="5383" width="8.85546875" style="44" bestFit="1" customWidth="1"/>
    <col min="5384" max="5384" width="5.42578125" style="44" bestFit="1" customWidth="1"/>
    <col min="5385" max="5385" width="8.85546875" style="44" bestFit="1" customWidth="1"/>
    <col min="5386" max="5633" width="9.140625" style="44"/>
    <col min="5634" max="5634" width="24.28515625" style="44" bestFit="1" customWidth="1"/>
    <col min="5635" max="5636" width="8.85546875" style="44" bestFit="1" customWidth="1"/>
    <col min="5637" max="5637" width="6.28515625" style="44" bestFit="1" customWidth="1"/>
    <col min="5638" max="5638" width="6.42578125" style="44" bestFit="1" customWidth="1"/>
    <col min="5639" max="5639" width="8.85546875" style="44" bestFit="1" customWidth="1"/>
    <col min="5640" max="5640" width="5.42578125" style="44" bestFit="1" customWidth="1"/>
    <col min="5641" max="5641" width="8.85546875" style="44" bestFit="1" customWidth="1"/>
    <col min="5642" max="5889" width="9.140625" style="44"/>
    <col min="5890" max="5890" width="24.28515625" style="44" bestFit="1" customWidth="1"/>
    <col min="5891" max="5892" width="8.85546875" style="44" bestFit="1" customWidth="1"/>
    <col min="5893" max="5893" width="6.28515625" style="44" bestFit="1" customWidth="1"/>
    <col min="5894" max="5894" width="6.42578125" style="44" bestFit="1" customWidth="1"/>
    <col min="5895" max="5895" width="8.85546875" style="44" bestFit="1" customWidth="1"/>
    <col min="5896" max="5896" width="5.42578125" style="44" bestFit="1" customWidth="1"/>
    <col min="5897" max="5897" width="8.85546875" style="44" bestFit="1" customWidth="1"/>
    <col min="5898" max="6145" width="9.140625" style="44"/>
    <col min="6146" max="6146" width="24.28515625" style="44" bestFit="1" customWidth="1"/>
    <col min="6147" max="6148" width="8.85546875" style="44" bestFit="1" customWidth="1"/>
    <col min="6149" max="6149" width="6.28515625" style="44" bestFit="1" customWidth="1"/>
    <col min="6150" max="6150" width="6.42578125" style="44" bestFit="1" customWidth="1"/>
    <col min="6151" max="6151" width="8.85546875" style="44" bestFit="1" customWidth="1"/>
    <col min="6152" max="6152" width="5.42578125" style="44" bestFit="1" customWidth="1"/>
    <col min="6153" max="6153" width="8.85546875" style="44" bestFit="1" customWidth="1"/>
    <col min="6154" max="6401" width="9.140625" style="44"/>
    <col min="6402" max="6402" width="24.28515625" style="44" bestFit="1" customWidth="1"/>
    <col min="6403" max="6404" width="8.85546875" style="44" bestFit="1" customWidth="1"/>
    <col min="6405" max="6405" width="6.28515625" style="44" bestFit="1" customWidth="1"/>
    <col min="6406" max="6406" width="6.42578125" style="44" bestFit="1" customWidth="1"/>
    <col min="6407" max="6407" width="8.85546875" style="44" bestFit="1" customWidth="1"/>
    <col min="6408" max="6408" width="5.42578125" style="44" bestFit="1" customWidth="1"/>
    <col min="6409" max="6409" width="8.85546875" style="44" bestFit="1" customWidth="1"/>
    <col min="6410" max="6657" width="9.140625" style="44"/>
    <col min="6658" max="6658" width="24.28515625" style="44" bestFit="1" customWidth="1"/>
    <col min="6659" max="6660" width="8.85546875" style="44" bestFit="1" customWidth="1"/>
    <col min="6661" max="6661" width="6.28515625" style="44" bestFit="1" customWidth="1"/>
    <col min="6662" max="6662" width="6.42578125" style="44" bestFit="1" customWidth="1"/>
    <col min="6663" max="6663" width="8.85546875" style="44" bestFit="1" customWidth="1"/>
    <col min="6664" max="6664" width="5.42578125" style="44" bestFit="1" customWidth="1"/>
    <col min="6665" max="6665" width="8.85546875" style="44" bestFit="1" customWidth="1"/>
    <col min="6666" max="6913" width="9.140625" style="44"/>
    <col min="6914" max="6914" width="24.28515625" style="44" bestFit="1" customWidth="1"/>
    <col min="6915" max="6916" width="8.85546875" style="44" bestFit="1" customWidth="1"/>
    <col min="6917" max="6917" width="6.28515625" style="44" bestFit="1" customWidth="1"/>
    <col min="6918" max="6918" width="6.42578125" style="44" bestFit="1" customWidth="1"/>
    <col min="6919" max="6919" width="8.85546875" style="44" bestFit="1" customWidth="1"/>
    <col min="6920" max="6920" width="5.42578125" style="44" bestFit="1" customWidth="1"/>
    <col min="6921" max="6921" width="8.85546875" style="44" bestFit="1" customWidth="1"/>
    <col min="6922" max="7169" width="9.140625" style="44"/>
    <col min="7170" max="7170" width="24.28515625" style="44" bestFit="1" customWidth="1"/>
    <col min="7171" max="7172" width="8.85546875" style="44" bestFit="1" customWidth="1"/>
    <col min="7173" max="7173" width="6.28515625" style="44" bestFit="1" customWidth="1"/>
    <col min="7174" max="7174" width="6.42578125" style="44" bestFit="1" customWidth="1"/>
    <col min="7175" max="7175" width="8.85546875" style="44" bestFit="1" customWidth="1"/>
    <col min="7176" max="7176" width="5.42578125" style="44" bestFit="1" customWidth="1"/>
    <col min="7177" max="7177" width="8.85546875" style="44" bestFit="1" customWidth="1"/>
    <col min="7178" max="7425" width="9.140625" style="44"/>
    <col min="7426" max="7426" width="24.28515625" style="44" bestFit="1" customWidth="1"/>
    <col min="7427" max="7428" width="8.85546875" style="44" bestFit="1" customWidth="1"/>
    <col min="7429" max="7429" width="6.28515625" style="44" bestFit="1" customWidth="1"/>
    <col min="7430" max="7430" width="6.42578125" style="44" bestFit="1" customWidth="1"/>
    <col min="7431" max="7431" width="8.85546875" style="44" bestFit="1" customWidth="1"/>
    <col min="7432" max="7432" width="5.42578125" style="44" bestFit="1" customWidth="1"/>
    <col min="7433" max="7433" width="8.85546875" style="44" bestFit="1" customWidth="1"/>
    <col min="7434" max="7681" width="9.140625" style="44"/>
    <col min="7682" max="7682" width="24.28515625" style="44" bestFit="1" customWidth="1"/>
    <col min="7683" max="7684" width="8.85546875" style="44" bestFit="1" customWidth="1"/>
    <col min="7685" max="7685" width="6.28515625" style="44" bestFit="1" customWidth="1"/>
    <col min="7686" max="7686" width="6.42578125" style="44" bestFit="1" customWidth="1"/>
    <col min="7687" max="7687" width="8.85546875" style="44" bestFit="1" customWidth="1"/>
    <col min="7688" max="7688" width="5.42578125" style="44" bestFit="1" customWidth="1"/>
    <col min="7689" max="7689" width="8.85546875" style="44" bestFit="1" customWidth="1"/>
    <col min="7690" max="7937" width="9.140625" style="44"/>
    <col min="7938" max="7938" width="24.28515625" style="44" bestFit="1" customWidth="1"/>
    <col min="7939" max="7940" width="8.85546875" style="44" bestFit="1" customWidth="1"/>
    <col min="7941" max="7941" width="6.28515625" style="44" bestFit="1" customWidth="1"/>
    <col min="7942" max="7942" width="6.42578125" style="44" bestFit="1" customWidth="1"/>
    <col min="7943" max="7943" width="8.85546875" style="44" bestFit="1" customWidth="1"/>
    <col min="7944" max="7944" width="5.42578125" style="44" bestFit="1" customWidth="1"/>
    <col min="7945" max="7945" width="8.85546875" style="44" bestFit="1" customWidth="1"/>
    <col min="7946" max="8193" width="9.140625" style="44"/>
    <col min="8194" max="8194" width="24.28515625" style="44" bestFit="1" customWidth="1"/>
    <col min="8195" max="8196" width="8.85546875" style="44" bestFit="1" customWidth="1"/>
    <col min="8197" max="8197" width="6.28515625" style="44" bestFit="1" customWidth="1"/>
    <col min="8198" max="8198" width="6.42578125" style="44" bestFit="1" customWidth="1"/>
    <col min="8199" max="8199" width="8.85546875" style="44" bestFit="1" customWidth="1"/>
    <col min="8200" max="8200" width="5.42578125" style="44" bestFit="1" customWidth="1"/>
    <col min="8201" max="8201" width="8.85546875" style="44" bestFit="1" customWidth="1"/>
    <col min="8202" max="8449" width="9.140625" style="44"/>
    <col min="8450" max="8450" width="24.28515625" style="44" bestFit="1" customWidth="1"/>
    <col min="8451" max="8452" width="8.85546875" style="44" bestFit="1" customWidth="1"/>
    <col min="8453" max="8453" width="6.28515625" style="44" bestFit="1" customWidth="1"/>
    <col min="8454" max="8454" width="6.42578125" style="44" bestFit="1" customWidth="1"/>
    <col min="8455" max="8455" width="8.85546875" style="44" bestFit="1" customWidth="1"/>
    <col min="8456" max="8456" width="5.42578125" style="44" bestFit="1" customWidth="1"/>
    <col min="8457" max="8457" width="8.85546875" style="44" bestFit="1" customWidth="1"/>
    <col min="8458" max="8705" width="9.140625" style="44"/>
    <col min="8706" max="8706" width="24.28515625" style="44" bestFit="1" customWidth="1"/>
    <col min="8707" max="8708" width="8.85546875" style="44" bestFit="1" customWidth="1"/>
    <col min="8709" max="8709" width="6.28515625" style="44" bestFit="1" customWidth="1"/>
    <col min="8710" max="8710" width="6.42578125" style="44" bestFit="1" customWidth="1"/>
    <col min="8711" max="8711" width="8.85546875" style="44" bestFit="1" customWidth="1"/>
    <col min="8712" max="8712" width="5.42578125" style="44" bestFit="1" customWidth="1"/>
    <col min="8713" max="8713" width="8.85546875" style="44" bestFit="1" customWidth="1"/>
    <col min="8714" max="8961" width="9.140625" style="44"/>
    <col min="8962" max="8962" width="24.28515625" style="44" bestFit="1" customWidth="1"/>
    <col min="8963" max="8964" width="8.85546875" style="44" bestFit="1" customWidth="1"/>
    <col min="8965" max="8965" width="6.28515625" style="44" bestFit="1" customWidth="1"/>
    <col min="8966" max="8966" width="6.42578125" style="44" bestFit="1" customWidth="1"/>
    <col min="8967" max="8967" width="8.85546875" style="44" bestFit="1" customWidth="1"/>
    <col min="8968" max="8968" width="5.42578125" style="44" bestFit="1" customWidth="1"/>
    <col min="8969" max="8969" width="8.85546875" style="44" bestFit="1" customWidth="1"/>
    <col min="8970" max="9217" width="9.140625" style="44"/>
    <col min="9218" max="9218" width="24.28515625" style="44" bestFit="1" customWidth="1"/>
    <col min="9219" max="9220" width="8.85546875" style="44" bestFit="1" customWidth="1"/>
    <col min="9221" max="9221" width="6.28515625" style="44" bestFit="1" customWidth="1"/>
    <col min="9222" max="9222" width="6.42578125" style="44" bestFit="1" customWidth="1"/>
    <col min="9223" max="9223" width="8.85546875" style="44" bestFit="1" customWidth="1"/>
    <col min="9224" max="9224" width="5.42578125" style="44" bestFit="1" customWidth="1"/>
    <col min="9225" max="9225" width="8.85546875" style="44" bestFit="1" customWidth="1"/>
    <col min="9226" max="9473" width="9.140625" style="44"/>
    <col min="9474" max="9474" width="24.28515625" style="44" bestFit="1" customWidth="1"/>
    <col min="9475" max="9476" width="8.85546875" style="44" bestFit="1" customWidth="1"/>
    <col min="9477" max="9477" width="6.28515625" style="44" bestFit="1" customWidth="1"/>
    <col min="9478" max="9478" width="6.42578125" style="44" bestFit="1" customWidth="1"/>
    <col min="9479" max="9479" width="8.85546875" style="44" bestFit="1" customWidth="1"/>
    <col min="9480" max="9480" width="5.42578125" style="44" bestFit="1" customWidth="1"/>
    <col min="9481" max="9481" width="8.85546875" style="44" bestFit="1" customWidth="1"/>
    <col min="9482" max="9729" width="9.140625" style="44"/>
    <col min="9730" max="9730" width="24.28515625" style="44" bestFit="1" customWidth="1"/>
    <col min="9731" max="9732" width="8.85546875" style="44" bestFit="1" customWidth="1"/>
    <col min="9733" max="9733" width="6.28515625" style="44" bestFit="1" customWidth="1"/>
    <col min="9734" max="9734" width="6.42578125" style="44" bestFit="1" customWidth="1"/>
    <col min="9735" max="9735" width="8.85546875" style="44" bestFit="1" customWidth="1"/>
    <col min="9736" max="9736" width="5.42578125" style="44" bestFit="1" customWidth="1"/>
    <col min="9737" max="9737" width="8.85546875" style="44" bestFit="1" customWidth="1"/>
    <col min="9738" max="9985" width="9.140625" style="44"/>
    <col min="9986" max="9986" width="24.28515625" style="44" bestFit="1" customWidth="1"/>
    <col min="9987" max="9988" width="8.85546875" style="44" bestFit="1" customWidth="1"/>
    <col min="9989" max="9989" width="6.28515625" style="44" bestFit="1" customWidth="1"/>
    <col min="9990" max="9990" width="6.42578125" style="44" bestFit="1" customWidth="1"/>
    <col min="9991" max="9991" width="8.85546875" style="44" bestFit="1" customWidth="1"/>
    <col min="9992" max="9992" width="5.42578125" style="44" bestFit="1" customWidth="1"/>
    <col min="9993" max="9993" width="8.85546875" style="44" bestFit="1" customWidth="1"/>
    <col min="9994" max="10241" width="9.140625" style="44"/>
    <col min="10242" max="10242" width="24.28515625" style="44" bestFit="1" customWidth="1"/>
    <col min="10243" max="10244" width="8.85546875" style="44" bestFit="1" customWidth="1"/>
    <col min="10245" max="10245" width="6.28515625" style="44" bestFit="1" customWidth="1"/>
    <col min="10246" max="10246" width="6.42578125" style="44" bestFit="1" customWidth="1"/>
    <col min="10247" max="10247" width="8.85546875" style="44" bestFit="1" customWidth="1"/>
    <col min="10248" max="10248" width="5.42578125" style="44" bestFit="1" customWidth="1"/>
    <col min="10249" max="10249" width="8.85546875" style="44" bestFit="1" customWidth="1"/>
    <col min="10250" max="10497" width="9.140625" style="44"/>
    <col min="10498" max="10498" width="24.28515625" style="44" bestFit="1" customWidth="1"/>
    <col min="10499" max="10500" width="8.85546875" style="44" bestFit="1" customWidth="1"/>
    <col min="10501" max="10501" width="6.28515625" style="44" bestFit="1" customWidth="1"/>
    <col min="10502" max="10502" width="6.42578125" style="44" bestFit="1" customWidth="1"/>
    <col min="10503" max="10503" width="8.85546875" style="44" bestFit="1" customWidth="1"/>
    <col min="10504" max="10504" width="5.42578125" style="44" bestFit="1" customWidth="1"/>
    <col min="10505" max="10505" width="8.85546875" style="44" bestFit="1" customWidth="1"/>
    <col min="10506" max="10753" width="9.140625" style="44"/>
    <col min="10754" max="10754" width="24.28515625" style="44" bestFit="1" customWidth="1"/>
    <col min="10755" max="10756" width="8.85546875" style="44" bestFit="1" customWidth="1"/>
    <col min="10757" max="10757" width="6.28515625" style="44" bestFit="1" customWidth="1"/>
    <col min="10758" max="10758" width="6.42578125" style="44" bestFit="1" customWidth="1"/>
    <col min="10759" max="10759" width="8.85546875" style="44" bestFit="1" customWidth="1"/>
    <col min="10760" max="10760" width="5.42578125" style="44" bestFit="1" customWidth="1"/>
    <col min="10761" max="10761" width="8.85546875" style="44" bestFit="1" customWidth="1"/>
    <col min="10762" max="11009" width="9.140625" style="44"/>
    <col min="11010" max="11010" width="24.28515625" style="44" bestFit="1" customWidth="1"/>
    <col min="11011" max="11012" width="8.85546875" style="44" bestFit="1" customWidth="1"/>
    <col min="11013" max="11013" width="6.28515625" style="44" bestFit="1" customWidth="1"/>
    <col min="11014" max="11014" width="6.42578125" style="44" bestFit="1" customWidth="1"/>
    <col min="11015" max="11015" width="8.85546875" style="44" bestFit="1" customWidth="1"/>
    <col min="11016" max="11016" width="5.42578125" style="44" bestFit="1" customWidth="1"/>
    <col min="11017" max="11017" width="8.85546875" style="44" bestFit="1" customWidth="1"/>
    <col min="11018" max="11265" width="9.140625" style="44"/>
    <col min="11266" max="11266" width="24.28515625" style="44" bestFit="1" customWidth="1"/>
    <col min="11267" max="11268" width="8.85546875" style="44" bestFit="1" customWidth="1"/>
    <col min="11269" max="11269" width="6.28515625" style="44" bestFit="1" customWidth="1"/>
    <col min="11270" max="11270" width="6.42578125" style="44" bestFit="1" customWidth="1"/>
    <col min="11271" max="11271" width="8.85546875" style="44" bestFit="1" customWidth="1"/>
    <col min="11272" max="11272" width="5.42578125" style="44" bestFit="1" customWidth="1"/>
    <col min="11273" max="11273" width="8.85546875" style="44" bestFit="1" customWidth="1"/>
    <col min="11274" max="11521" width="9.140625" style="44"/>
    <col min="11522" max="11522" width="24.28515625" style="44" bestFit="1" customWidth="1"/>
    <col min="11523" max="11524" width="8.85546875" style="44" bestFit="1" customWidth="1"/>
    <col min="11525" max="11525" width="6.28515625" style="44" bestFit="1" customWidth="1"/>
    <col min="11526" max="11526" width="6.42578125" style="44" bestFit="1" customWidth="1"/>
    <col min="11527" max="11527" width="8.85546875" style="44" bestFit="1" customWidth="1"/>
    <col min="11528" max="11528" width="5.42578125" style="44" bestFit="1" customWidth="1"/>
    <col min="11529" max="11529" width="8.85546875" style="44" bestFit="1" customWidth="1"/>
    <col min="11530" max="11777" width="9.140625" style="44"/>
    <col min="11778" max="11778" width="24.28515625" style="44" bestFit="1" customWidth="1"/>
    <col min="11779" max="11780" width="8.85546875" style="44" bestFit="1" customWidth="1"/>
    <col min="11781" max="11781" width="6.28515625" style="44" bestFit="1" customWidth="1"/>
    <col min="11782" max="11782" width="6.42578125" style="44" bestFit="1" customWidth="1"/>
    <col min="11783" max="11783" width="8.85546875" style="44" bestFit="1" customWidth="1"/>
    <col min="11784" max="11784" width="5.42578125" style="44" bestFit="1" customWidth="1"/>
    <col min="11785" max="11785" width="8.85546875" style="44" bestFit="1" customWidth="1"/>
    <col min="11786" max="12033" width="9.140625" style="44"/>
    <col min="12034" max="12034" width="24.28515625" style="44" bestFit="1" customWidth="1"/>
    <col min="12035" max="12036" width="8.85546875" style="44" bestFit="1" customWidth="1"/>
    <col min="12037" max="12037" width="6.28515625" style="44" bestFit="1" customWidth="1"/>
    <col min="12038" max="12038" width="6.42578125" style="44" bestFit="1" customWidth="1"/>
    <col min="12039" max="12039" width="8.85546875" style="44" bestFit="1" customWidth="1"/>
    <col min="12040" max="12040" width="5.42578125" style="44" bestFit="1" customWidth="1"/>
    <col min="12041" max="12041" width="8.85546875" style="44" bestFit="1" customWidth="1"/>
    <col min="12042" max="12289" width="9.140625" style="44"/>
    <col min="12290" max="12290" width="24.28515625" style="44" bestFit="1" customWidth="1"/>
    <col min="12291" max="12292" width="8.85546875" style="44" bestFit="1" customWidth="1"/>
    <col min="12293" max="12293" width="6.28515625" style="44" bestFit="1" customWidth="1"/>
    <col min="12294" max="12294" width="6.42578125" style="44" bestFit="1" customWidth="1"/>
    <col min="12295" max="12295" width="8.85546875" style="44" bestFit="1" customWidth="1"/>
    <col min="12296" max="12296" width="5.42578125" style="44" bestFit="1" customWidth="1"/>
    <col min="12297" max="12297" width="8.85546875" style="44" bestFit="1" customWidth="1"/>
    <col min="12298" max="12545" width="9.140625" style="44"/>
    <col min="12546" max="12546" width="24.28515625" style="44" bestFit="1" customWidth="1"/>
    <col min="12547" max="12548" width="8.85546875" style="44" bestFit="1" customWidth="1"/>
    <col min="12549" max="12549" width="6.28515625" style="44" bestFit="1" customWidth="1"/>
    <col min="12550" max="12550" width="6.42578125" style="44" bestFit="1" customWidth="1"/>
    <col min="12551" max="12551" width="8.85546875" style="44" bestFit="1" customWidth="1"/>
    <col min="12552" max="12552" width="5.42578125" style="44" bestFit="1" customWidth="1"/>
    <col min="12553" max="12553" width="8.85546875" style="44" bestFit="1" customWidth="1"/>
    <col min="12554" max="12801" width="9.140625" style="44"/>
    <col min="12802" max="12802" width="24.28515625" style="44" bestFit="1" customWidth="1"/>
    <col min="12803" max="12804" width="8.85546875" style="44" bestFit="1" customWidth="1"/>
    <col min="12805" max="12805" width="6.28515625" style="44" bestFit="1" customWidth="1"/>
    <col min="12806" max="12806" width="6.42578125" style="44" bestFit="1" customWidth="1"/>
    <col min="12807" max="12807" width="8.85546875" style="44" bestFit="1" customWidth="1"/>
    <col min="12808" max="12808" width="5.42578125" style="44" bestFit="1" customWidth="1"/>
    <col min="12809" max="12809" width="8.85546875" style="44" bestFit="1" customWidth="1"/>
    <col min="12810" max="13057" width="9.140625" style="44"/>
    <col min="13058" max="13058" width="24.28515625" style="44" bestFit="1" customWidth="1"/>
    <col min="13059" max="13060" width="8.85546875" style="44" bestFit="1" customWidth="1"/>
    <col min="13061" max="13061" width="6.28515625" style="44" bestFit="1" customWidth="1"/>
    <col min="13062" max="13062" width="6.42578125" style="44" bestFit="1" customWidth="1"/>
    <col min="13063" max="13063" width="8.85546875" style="44" bestFit="1" customWidth="1"/>
    <col min="13064" max="13064" width="5.42578125" style="44" bestFit="1" customWidth="1"/>
    <col min="13065" max="13065" width="8.85546875" style="44" bestFit="1" customWidth="1"/>
    <col min="13066" max="13313" width="9.140625" style="44"/>
    <col min="13314" max="13314" width="24.28515625" style="44" bestFit="1" customWidth="1"/>
    <col min="13315" max="13316" width="8.85546875" style="44" bestFit="1" customWidth="1"/>
    <col min="13317" max="13317" width="6.28515625" style="44" bestFit="1" customWidth="1"/>
    <col min="13318" max="13318" width="6.42578125" style="44" bestFit="1" customWidth="1"/>
    <col min="13319" max="13319" width="8.85546875" style="44" bestFit="1" customWidth="1"/>
    <col min="13320" max="13320" width="5.42578125" style="44" bestFit="1" customWidth="1"/>
    <col min="13321" max="13321" width="8.85546875" style="44" bestFit="1" customWidth="1"/>
    <col min="13322" max="13569" width="9.140625" style="44"/>
    <col min="13570" max="13570" width="24.28515625" style="44" bestFit="1" customWidth="1"/>
    <col min="13571" max="13572" width="8.85546875" style="44" bestFit="1" customWidth="1"/>
    <col min="13573" max="13573" width="6.28515625" style="44" bestFit="1" customWidth="1"/>
    <col min="13574" max="13574" width="6.42578125" style="44" bestFit="1" customWidth="1"/>
    <col min="13575" max="13575" width="8.85546875" style="44" bestFit="1" customWidth="1"/>
    <col min="13576" max="13576" width="5.42578125" style="44" bestFit="1" customWidth="1"/>
    <col min="13577" max="13577" width="8.85546875" style="44" bestFit="1" customWidth="1"/>
    <col min="13578" max="13825" width="9.140625" style="44"/>
    <col min="13826" max="13826" width="24.28515625" style="44" bestFit="1" customWidth="1"/>
    <col min="13827" max="13828" width="8.85546875" style="44" bestFit="1" customWidth="1"/>
    <col min="13829" max="13829" width="6.28515625" style="44" bestFit="1" customWidth="1"/>
    <col min="13830" max="13830" width="6.42578125" style="44" bestFit="1" customWidth="1"/>
    <col min="13831" max="13831" width="8.85546875" style="44" bestFit="1" customWidth="1"/>
    <col min="13832" max="13832" width="5.42578125" style="44" bestFit="1" customWidth="1"/>
    <col min="13833" max="13833" width="8.85546875" style="44" bestFit="1" customWidth="1"/>
    <col min="13834" max="14081" width="9.140625" style="44"/>
    <col min="14082" max="14082" width="24.28515625" style="44" bestFit="1" customWidth="1"/>
    <col min="14083" max="14084" width="8.85546875" style="44" bestFit="1" customWidth="1"/>
    <col min="14085" max="14085" width="6.28515625" style="44" bestFit="1" customWidth="1"/>
    <col min="14086" max="14086" width="6.42578125" style="44" bestFit="1" customWidth="1"/>
    <col min="14087" max="14087" width="8.85546875" style="44" bestFit="1" customWidth="1"/>
    <col min="14088" max="14088" width="5.42578125" style="44" bestFit="1" customWidth="1"/>
    <col min="14089" max="14089" width="8.85546875" style="44" bestFit="1" customWidth="1"/>
    <col min="14090" max="14337" width="9.140625" style="44"/>
    <col min="14338" max="14338" width="24.28515625" style="44" bestFit="1" customWidth="1"/>
    <col min="14339" max="14340" width="8.85546875" style="44" bestFit="1" customWidth="1"/>
    <col min="14341" max="14341" width="6.28515625" style="44" bestFit="1" customWidth="1"/>
    <col min="14342" max="14342" width="6.42578125" style="44" bestFit="1" customWidth="1"/>
    <col min="14343" max="14343" width="8.85546875" style="44" bestFit="1" customWidth="1"/>
    <col min="14344" max="14344" width="5.42578125" style="44" bestFit="1" customWidth="1"/>
    <col min="14345" max="14345" width="8.85546875" style="44" bestFit="1" customWidth="1"/>
    <col min="14346" max="14593" width="9.140625" style="44"/>
    <col min="14594" max="14594" width="24.28515625" style="44" bestFit="1" customWidth="1"/>
    <col min="14595" max="14596" width="8.85546875" style="44" bestFit="1" customWidth="1"/>
    <col min="14597" max="14597" width="6.28515625" style="44" bestFit="1" customWidth="1"/>
    <col min="14598" max="14598" width="6.42578125" style="44" bestFit="1" customWidth="1"/>
    <col min="14599" max="14599" width="8.85546875" style="44" bestFit="1" customWidth="1"/>
    <col min="14600" max="14600" width="5.42578125" style="44" bestFit="1" customWidth="1"/>
    <col min="14601" max="14601" width="8.85546875" style="44" bestFit="1" customWidth="1"/>
    <col min="14602" max="14849" width="9.140625" style="44"/>
    <col min="14850" max="14850" width="24.28515625" style="44" bestFit="1" customWidth="1"/>
    <col min="14851" max="14852" width="8.85546875" style="44" bestFit="1" customWidth="1"/>
    <col min="14853" max="14853" width="6.28515625" style="44" bestFit="1" customWidth="1"/>
    <col min="14854" max="14854" width="6.42578125" style="44" bestFit="1" customWidth="1"/>
    <col min="14855" max="14855" width="8.85546875" style="44" bestFit="1" customWidth="1"/>
    <col min="14856" max="14856" width="5.42578125" style="44" bestFit="1" customWidth="1"/>
    <col min="14857" max="14857" width="8.85546875" style="44" bestFit="1" customWidth="1"/>
    <col min="14858" max="15105" width="9.140625" style="44"/>
    <col min="15106" max="15106" width="24.28515625" style="44" bestFit="1" customWidth="1"/>
    <col min="15107" max="15108" width="8.85546875" style="44" bestFit="1" customWidth="1"/>
    <col min="15109" max="15109" width="6.28515625" style="44" bestFit="1" customWidth="1"/>
    <col min="15110" max="15110" width="6.42578125" style="44" bestFit="1" customWidth="1"/>
    <col min="15111" max="15111" width="8.85546875" style="44" bestFit="1" customWidth="1"/>
    <col min="15112" max="15112" width="5.42578125" style="44" bestFit="1" customWidth="1"/>
    <col min="15113" max="15113" width="8.85546875" style="44" bestFit="1" customWidth="1"/>
    <col min="15114" max="15361" width="9.140625" style="44"/>
    <col min="15362" max="15362" width="24.28515625" style="44" bestFit="1" customWidth="1"/>
    <col min="15363" max="15364" width="8.85546875" style="44" bestFit="1" customWidth="1"/>
    <col min="15365" max="15365" width="6.28515625" style="44" bestFit="1" customWidth="1"/>
    <col min="15366" max="15366" width="6.42578125" style="44" bestFit="1" customWidth="1"/>
    <col min="15367" max="15367" width="8.85546875" style="44" bestFit="1" customWidth="1"/>
    <col min="15368" max="15368" width="5.42578125" style="44" bestFit="1" customWidth="1"/>
    <col min="15369" max="15369" width="8.85546875" style="44" bestFit="1" customWidth="1"/>
    <col min="15370" max="15617" width="9.140625" style="44"/>
    <col min="15618" max="15618" width="24.28515625" style="44" bestFit="1" customWidth="1"/>
    <col min="15619" max="15620" width="8.85546875" style="44" bestFit="1" customWidth="1"/>
    <col min="15621" max="15621" width="6.28515625" style="44" bestFit="1" customWidth="1"/>
    <col min="15622" max="15622" width="6.42578125" style="44" bestFit="1" customWidth="1"/>
    <col min="15623" max="15623" width="8.85546875" style="44" bestFit="1" customWidth="1"/>
    <col min="15624" max="15624" width="5.42578125" style="44" bestFit="1" customWidth="1"/>
    <col min="15625" max="15625" width="8.85546875" style="44" bestFit="1" customWidth="1"/>
    <col min="15626" max="15873" width="9.140625" style="44"/>
    <col min="15874" max="15874" width="24.28515625" style="44" bestFit="1" customWidth="1"/>
    <col min="15875" max="15876" width="8.85546875" style="44" bestFit="1" customWidth="1"/>
    <col min="15877" max="15877" width="6.28515625" style="44" bestFit="1" customWidth="1"/>
    <col min="15878" max="15878" width="6.42578125" style="44" bestFit="1" customWidth="1"/>
    <col min="15879" max="15879" width="8.85546875" style="44" bestFit="1" customWidth="1"/>
    <col min="15880" max="15880" width="5.42578125" style="44" bestFit="1" customWidth="1"/>
    <col min="15881" max="15881" width="8.85546875" style="44" bestFit="1" customWidth="1"/>
    <col min="15882" max="16129" width="9.140625" style="44"/>
    <col min="16130" max="16130" width="24.28515625" style="44" bestFit="1" customWidth="1"/>
    <col min="16131" max="16132" width="8.85546875" style="44" bestFit="1" customWidth="1"/>
    <col min="16133" max="16133" width="6.28515625" style="44" bestFit="1" customWidth="1"/>
    <col min="16134" max="16134" width="6.42578125" style="44" bestFit="1" customWidth="1"/>
    <col min="16135" max="16135" width="8.85546875" style="44" bestFit="1" customWidth="1"/>
    <col min="16136" max="16136" width="5.42578125" style="44" bestFit="1" customWidth="1"/>
    <col min="16137" max="16137" width="8.85546875" style="44" bestFit="1" customWidth="1"/>
    <col min="16138" max="16384" width="9.140625" style="44"/>
  </cols>
  <sheetData>
    <row r="1" spans="1:10" ht="38.25" customHeight="1">
      <c r="A1" s="338" t="s">
        <v>577</v>
      </c>
      <c r="B1" s="339"/>
      <c r="C1" s="339"/>
      <c r="D1" s="339"/>
      <c r="E1" s="339"/>
      <c r="F1" s="339"/>
      <c r="G1" s="339"/>
      <c r="H1" s="339"/>
      <c r="I1" s="181"/>
    </row>
    <row r="2" spans="1:10">
      <c r="H2" s="44" t="s">
        <v>237</v>
      </c>
    </row>
    <row r="3" spans="1:10" ht="115.5" customHeight="1">
      <c r="A3" s="95" t="s">
        <v>275</v>
      </c>
      <c r="B3" s="246" t="s">
        <v>238</v>
      </c>
      <c r="C3" s="247" t="s">
        <v>239</v>
      </c>
      <c r="D3" s="247" t="s">
        <v>240</v>
      </c>
      <c r="E3" s="247" t="s">
        <v>241</v>
      </c>
      <c r="F3" s="248" t="s">
        <v>242</v>
      </c>
      <c r="G3" s="249" t="s">
        <v>243</v>
      </c>
      <c r="H3" s="249" t="s">
        <v>244</v>
      </c>
      <c r="I3" s="249" t="s">
        <v>507</v>
      </c>
      <c r="J3" s="247" t="s">
        <v>276</v>
      </c>
    </row>
    <row r="4" spans="1:10">
      <c r="A4" s="8"/>
      <c r="B4" s="12"/>
      <c r="C4" s="8">
        <v>322040</v>
      </c>
      <c r="D4" s="8">
        <v>322050</v>
      </c>
      <c r="E4" s="8">
        <v>322090</v>
      </c>
      <c r="F4" s="12"/>
      <c r="G4" s="8">
        <v>5511</v>
      </c>
      <c r="H4" s="8">
        <v>5521</v>
      </c>
      <c r="I4" s="113">
        <v>5522</v>
      </c>
      <c r="J4" s="8">
        <v>5524</v>
      </c>
    </row>
    <row r="5" spans="1:10" ht="25.5">
      <c r="A5" s="25" t="s">
        <v>245</v>
      </c>
      <c r="B5" s="92">
        <f t="shared" ref="B5:J5" si="0">SUM(B6:B35)</f>
        <v>1398900</v>
      </c>
      <c r="C5" s="92">
        <f t="shared" si="0"/>
        <v>1328100</v>
      </c>
      <c r="D5" s="92">
        <f t="shared" si="0"/>
        <v>10800</v>
      </c>
      <c r="E5" s="92">
        <f t="shared" si="0"/>
        <v>60000</v>
      </c>
      <c r="F5" s="92">
        <f t="shared" si="0"/>
        <v>1398900</v>
      </c>
      <c r="G5" s="92">
        <f t="shared" si="0"/>
        <v>9800</v>
      </c>
      <c r="H5" s="92">
        <f t="shared" si="0"/>
        <v>1388100</v>
      </c>
      <c r="I5" s="92">
        <f t="shared" si="0"/>
        <v>200</v>
      </c>
      <c r="J5" s="92">
        <f t="shared" si="0"/>
        <v>800</v>
      </c>
    </row>
    <row r="6" spans="1:10" ht="15">
      <c r="A6" s="8" t="s">
        <v>246</v>
      </c>
      <c r="B6" s="92">
        <f t="shared" ref="B6:B35" si="1">SUM(C6:E6)</f>
        <v>28500</v>
      </c>
      <c r="C6" s="96">
        <v>27500</v>
      </c>
      <c r="D6" s="96"/>
      <c r="E6" s="96">
        <v>1000</v>
      </c>
      <c r="F6" s="92">
        <f>SUM(G6:J6)</f>
        <v>28500</v>
      </c>
      <c r="G6" s="93"/>
      <c r="H6" s="97">
        <v>28500</v>
      </c>
      <c r="I6" s="97"/>
      <c r="J6" s="8"/>
    </row>
    <row r="7" spans="1:10" ht="15">
      <c r="A7" s="8" t="s">
        <v>247</v>
      </c>
      <c r="B7" s="92">
        <f t="shared" si="1"/>
        <v>51200</v>
      </c>
      <c r="C7" s="96">
        <v>48300</v>
      </c>
      <c r="D7" s="96"/>
      <c r="E7" s="96">
        <v>2900</v>
      </c>
      <c r="F7" s="92">
        <f t="shared" ref="F7:F35" si="2">SUM(G7:J7)</f>
        <v>51200</v>
      </c>
      <c r="G7" s="93"/>
      <c r="H7" s="97">
        <v>51200</v>
      </c>
      <c r="I7" s="97"/>
      <c r="J7" s="8"/>
    </row>
    <row r="8" spans="1:10" ht="15">
      <c r="A8" s="8" t="s">
        <v>248</v>
      </c>
      <c r="B8" s="92">
        <f t="shared" si="1"/>
        <v>30500</v>
      </c>
      <c r="C8" s="96">
        <v>29000</v>
      </c>
      <c r="D8" s="96"/>
      <c r="E8" s="96">
        <v>1500</v>
      </c>
      <c r="F8" s="92">
        <f t="shared" si="2"/>
        <v>30500</v>
      </c>
      <c r="G8" s="93"/>
      <c r="H8" s="97">
        <v>30500</v>
      </c>
      <c r="I8" s="97"/>
      <c r="J8" s="8"/>
    </row>
    <row r="9" spans="1:10" ht="15">
      <c r="A9" s="8" t="s">
        <v>249</v>
      </c>
      <c r="B9" s="92">
        <f t="shared" si="1"/>
        <v>69500</v>
      </c>
      <c r="C9" s="96">
        <v>66700</v>
      </c>
      <c r="D9" s="96"/>
      <c r="E9" s="96">
        <v>2800</v>
      </c>
      <c r="F9" s="92">
        <f t="shared" si="2"/>
        <v>69500</v>
      </c>
      <c r="G9" s="93"/>
      <c r="H9" s="97">
        <v>69500</v>
      </c>
      <c r="I9" s="97"/>
      <c r="J9" s="8"/>
    </row>
    <row r="10" spans="1:10" ht="15">
      <c r="A10" s="8" t="s">
        <v>250</v>
      </c>
      <c r="B10" s="92">
        <f t="shared" si="1"/>
        <v>77500</v>
      </c>
      <c r="C10" s="96">
        <v>74000</v>
      </c>
      <c r="D10" s="96"/>
      <c r="E10" s="96">
        <v>3500</v>
      </c>
      <c r="F10" s="92">
        <f t="shared" si="2"/>
        <v>77500</v>
      </c>
      <c r="G10" s="93"/>
      <c r="H10" s="97">
        <v>77500</v>
      </c>
      <c r="I10" s="97"/>
      <c r="J10" s="8"/>
    </row>
    <row r="11" spans="1:10" ht="15">
      <c r="A11" s="8" t="s">
        <v>251</v>
      </c>
      <c r="B11" s="92">
        <f t="shared" si="1"/>
        <v>48500</v>
      </c>
      <c r="C11" s="96">
        <v>47800</v>
      </c>
      <c r="D11" s="96"/>
      <c r="E11" s="96">
        <v>700</v>
      </c>
      <c r="F11" s="92">
        <f t="shared" si="2"/>
        <v>48500</v>
      </c>
      <c r="G11" s="93"/>
      <c r="H11" s="97">
        <v>48500</v>
      </c>
      <c r="I11" s="97"/>
      <c r="J11" s="8"/>
    </row>
    <row r="12" spans="1:10" ht="15">
      <c r="A12" s="8" t="s">
        <v>252</v>
      </c>
      <c r="B12" s="92">
        <f t="shared" si="1"/>
        <v>62100</v>
      </c>
      <c r="C12" s="96">
        <v>58100</v>
      </c>
      <c r="D12" s="96"/>
      <c r="E12" s="96">
        <v>4000</v>
      </c>
      <c r="F12" s="92">
        <f t="shared" si="2"/>
        <v>62100</v>
      </c>
      <c r="G12" s="93"/>
      <c r="H12" s="97">
        <v>62100</v>
      </c>
      <c r="I12" s="97"/>
      <c r="J12" s="8"/>
    </row>
    <row r="13" spans="1:10" ht="15">
      <c r="A13" s="8" t="s">
        <v>253</v>
      </c>
      <c r="B13" s="92">
        <f t="shared" si="1"/>
        <v>77500</v>
      </c>
      <c r="C13" s="96">
        <v>73600</v>
      </c>
      <c r="D13" s="96"/>
      <c r="E13" s="96">
        <v>3900</v>
      </c>
      <c r="F13" s="92">
        <f t="shared" si="2"/>
        <v>77500</v>
      </c>
      <c r="G13" s="93"/>
      <c r="H13" s="97">
        <v>77500</v>
      </c>
      <c r="I13" s="97"/>
      <c r="J13" s="8"/>
    </row>
    <row r="14" spans="1:10" ht="15">
      <c r="A14" s="8" t="s">
        <v>254</v>
      </c>
      <c r="B14" s="92">
        <f t="shared" si="1"/>
        <v>29400</v>
      </c>
      <c r="C14" s="96">
        <v>28300</v>
      </c>
      <c r="D14" s="96"/>
      <c r="E14" s="96">
        <v>1100</v>
      </c>
      <c r="F14" s="92">
        <f t="shared" si="2"/>
        <v>29400</v>
      </c>
      <c r="G14" s="93"/>
      <c r="H14" s="97">
        <v>29400</v>
      </c>
      <c r="I14" s="97"/>
      <c r="J14" s="8"/>
    </row>
    <row r="15" spans="1:10" ht="15">
      <c r="A15" s="8" t="s">
        <v>255</v>
      </c>
      <c r="B15" s="92">
        <f t="shared" si="1"/>
        <v>73100</v>
      </c>
      <c r="C15" s="96">
        <v>69300</v>
      </c>
      <c r="D15" s="96"/>
      <c r="E15" s="96">
        <v>3800</v>
      </c>
      <c r="F15" s="92">
        <f t="shared" si="2"/>
        <v>73100</v>
      </c>
      <c r="G15" s="93"/>
      <c r="H15" s="97">
        <v>73100</v>
      </c>
      <c r="I15" s="97"/>
      <c r="J15" s="8"/>
    </row>
    <row r="16" spans="1:10" ht="15">
      <c r="A16" s="8" t="s">
        <v>256</v>
      </c>
      <c r="B16" s="92">
        <f t="shared" si="1"/>
        <v>35500</v>
      </c>
      <c r="C16" s="96">
        <v>35500</v>
      </c>
      <c r="D16" s="96"/>
      <c r="E16" s="96"/>
      <c r="F16" s="92">
        <f t="shared" si="2"/>
        <v>35500</v>
      </c>
      <c r="G16" s="93"/>
      <c r="H16" s="97">
        <v>35500</v>
      </c>
      <c r="I16" s="97"/>
      <c r="J16" s="8"/>
    </row>
    <row r="17" spans="1:10" ht="15">
      <c r="A17" s="8" t="s">
        <v>257</v>
      </c>
      <c r="B17" s="92">
        <f t="shared" si="1"/>
        <v>53700</v>
      </c>
      <c r="C17" s="96">
        <v>51700</v>
      </c>
      <c r="D17" s="96"/>
      <c r="E17" s="96">
        <v>2000</v>
      </c>
      <c r="F17" s="92">
        <f t="shared" si="2"/>
        <v>53700</v>
      </c>
      <c r="G17" s="93"/>
      <c r="H17" s="97">
        <v>53700</v>
      </c>
      <c r="I17" s="97"/>
      <c r="J17" s="8"/>
    </row>
    <row r="18" spans="1:10" ht="15">
      <c r="A18" s="8" t="s">
        <v>258</v>
      </c>
      <c r="B18" s="92">
        <f t="shared" si="1"/>
        <v>39300</v>
      </c>
      <c r="C18" s="96">
        <v>37900</v>
      </c>
      <c r="D18" s="96"/>
      <c r="E18" s="96">
        <v>1400</v>
      </c>
      <c r="F18" s="92">
        <f t="shared" si="2"/>
        <v>39300</v>
      </c>
      <c r="G18" s="93"/>
      <c r="H18" s="97">
        <v>39300</v>
      </c>
      <c r="I18" s="97"/>
      <c r="J18" s="8"/>
    </row>
    <row r="19" spans="1:10" ht="15">
      <c r="A19" s="8" t="s">
        <v>259</v>
      </c>
      <c r="B19" s="92">
        <f t="shared" si="1"/>
        <v>54700</v>
      </c>
      <c r="C19" s="96">
        <v>51800</v>
      </c>
      <c r="D19" s="96"/>
      <c r="E19" s="96">
        <v>2900</v>
      </c>
      <c r="F19" s="92">
        <f t="shared" si="2"/>
        <v>54700</v>
      </c>
      <c r="G19" s="93"/>
      <c r="H19" s="97">
        <v>54700</v>
      </c>
      <c r="I19" s="97"/>
      <c r="J19" s="8"/>
    </row>
    <row r="20" spans="1:10" ht="15">
      <c r="A20" s="8" t="s">
        <v>575</v>
      </c>
      <c r="B20" s="92">
        <f t="shared" si="1"/>
        <v>26700</v>
      </c>
      <c r="C20" s="96">
        <v>25700</v>
      </c>
      <c r="D20" s="96"/>
      <c r="E20" s="96">
        <v>1000</v>
      </c>
      <c r="F20" s="92">
        <f t="shared" si="2"/>
        <v>26700</v>
      </c>
      <c r="G20" s="93"/>
      <c r="H20" s="97">
        <v>26700</v>
      </c>
      <c r="I20" s="97"/>
      <c r="J20" s="8"/>
    </row>
    <row r="21" spans="1:10" ht="15">
      <c r="A21" s="8" t="s">
        <v>260</v>
      </c>
      <c r="B21" s="92">
        <f t="shared" si="1"/>
        <v>9200</v>
      </c>
      <c r="C21" s="96">
        <v>8100</v>
      </c>
      <c r="D21" s="96"/>
      <c r="E21" s="96">
        <v>1100</v>
      </c>
      <c r="F21" s="92">
        <f t="shared" si="2"/>
        <v>9200</v>
      </c>
      <c r="G21" s="93"/>
      <c r="H21" s="97">
        <v>9200</v>
      </c>
      <c r="I21" s="97"/>
      <c r="J21" s="8"/>
    </row>
    <row r="22" spans="1:10" ht="15">
      <c r="A22" s="8" t="s">
        <v>261</v>
      </c>
      <c r="B22" s="92">
        <f t="shared" si="1"/>
        <v>63300</v>
      </c>
      <c r="C22" s="96">
        <v>60300</v>
      </c>
      <c r="D22" s="96"/>
      <c r="E22" s="96">
        <v>3000</v>
      </c>
      <c r="F22" s="92">
        <f t="shared" si="2"/>
        <v>63300</v>
      </c>
      <c r="G22" s="93"/>
      <c r="H22" s="97">
        <v>63300</v>
      </c>
      <c r="I22" s="97"/>
      <c r="J22" s="8"/>
    </row>
    <row r="23" spans="1:10" ht="15">
      <c r="A23" s="8" t="s">
        <v>262</v>
      </c>
      <c r="B23" s="92">
        <f t="shared" si="1"/>
        <v>19300</v>
      </c>
      <c r="C23" s="96">
        <v>17600</v>
      </c>
      <c r="D23" s="96"/>
      <c r="E23" s="96">
        <v>1700</v>
      </c>
      <c r="F23" s="92">
        <f t="shared" si="2"/>
        <v>19300</v>
      </c>
      <c r="G23" s="93"/>
      <c r="H23" s="97">
        <v>19300</v>
      </c>
      <c r="I23" s="97"/>
      <c r="J23" s="8"/>
    </row>
    <row r="24" spans="1:10" ht="15">
      <c r="A24" s="8" t="s">
        <v>263</v>
      </c>
      <c r="B24" s="92">
        <f t="shared" si="1"/>
        <v>48600</v>
      </c>
      <c r="C24" s="96">
        <v>45100</v>
      </c>
      <c r="D24" s="96"/>
      <c r="E24" s="96">
        <v>3500</v>
      </c>
      <c r="F24" s="92">
        <f t="shared" si="2"/>
        <v>48600</v>
      </c>
      <c r="G24" s="93"/>
      <c r="H24" s="97">
        <v>48600</v>
      </c>
      <c r="I24" s="97"/>
      <c r="J24" s="8"/>
    </row>
    <row r="25" spans="1:10" ht="15">
      <c r="A25" s="8" t="s">
        <v>264</v>
      </c>
      <c r="B25" s="92">
        <f t="shared" si="1"/>
        <v>51500</v>
      </c>
      <c r="C25" s="96">
        <v>45600</v>
      </c>
      <c r="D25" s="96">
        <v>4100</v>
      </c>
      <c r="E25" s="96">
        <v>1800</v>
      </c>
      <c r="F25" s="92">
        <f t="shared" si="2"/>
        <v>51500</v>
      </c>
      <c r="G25" s="93">
        <v>3900</v>
      </c>
      <c r="H25" s="97">
        <v>47400</v>
      </c>
      <c r="I25" s="97">
        <v>200</v>
      </c>
      <c r="J25" s="8"/>
    </row>
    <row r="26" spans="1:10" ht="15">
      <c r="A26" s="8" t="s">
        <v>265</v>
      </c>
      <c r="B26" s="92">
        <f t="shared" si="1"/>
        <v>53200</v>
      </c>
      <c r="C26" s="96">
        <v>50000</v>
      </c>
      <c r="D26" s="96"/>
      <c r="E26" s="96">
        <v>3200</v>
      </c>
      <c r="F26" s="92">
        <f t="shared" si="2"/>
        <v>53200</v>
      </c>
      <c r="G26" s="93"/>
      <c r="H26" s="97">
        <v>53200</v>
      </c>
      <c r="I26" s="97"/>
      <c r="J26" s="8"/>
    </row>
    <row r="27" spans="1:10" ht="15">
      <c r="A27" s="8" t="s">
        <v>266</v>
      </c>
      <c r="B27" s="92">
        <f t="shared" si="1"/>
        <v>51900</v>
      </c>
      <c r="C27" s="96">
        <v>50800</v>
      </c>
      <c r="D27" s="96"/>
      <c r="E27" s="96">
        <v>1100</v>
      </c>
      <c r="F27" s="92">
        <f t="shared" si="2"/>
        <v>51900</v>
      </c>
      <c r="G27" s="93"/>
      <c r="H27" s="97">
        <v>51900</v>
      </c>
      <c r="I27" s="97"/>
      <c r="J27" s="8"/>
    </row>
    <row r="28" spans="1:10" ht="15">
      <c r="A28" s="8" t="s">
        <v>267</v>
      </c>
      <c r="B28" s="92">
        <f t="shared" si="1"/>
        <v>66200</v>
      </c>
      <c r="C28" s="96">
        <v>63200</v>
      </c>
      <c r="D28" s="96"/>
      <c r="E28" s="96">
        <v>3000</v>
      </c>
      <c r="F28" s="92">
        <f t="shared" si="2"/>
        <v>66200</v>
      </c>
      <c r="G28" s="93"/>
      <c r="H28" s="97">
        <v>66200</v>
      </c>
      <c r="I28" s="97"/>
      <c r="J28" s="8"/>
    </row>
    <row r="29" spans="1:10" ht="15">
      <c r="A29" s="8" t="s">
        <v>268</v>
      </c>
      <c r="B29" s="92">
        <f t="shared" si="1"/>
        <v>31900</v>
      </c>
      <c r="C29" s="96">
        <v>31900</v>
      </c>
      <c r="D29" s="96"/>
      <c r="E29" s="96"/>
      <c r="F29" s="92">
        <f t="shared" si="2"/>
        <v>31900</v>
      </c>
      <c r="G29" s="93"/>
      <c r="H29" s="97">
        <v>31900</v>
      </c>
      <c r="I29" s="97"/>
      <c r="J29" s="8"/>
    </row>
    <row r="30" spans="1:10" ht="15">
      <c r="A30" s="8" t="s">
        <v>269</v>
      </c>
      <c r="B30" s="92">
        <f t="shared" si="1"/>
        <v>11900</v>
      </c>
      <c r="C30" s="96">
        <v>11000</v>
      </c>
      <c r="D30" s="96"/>
      <c r="E30" s="96">
        <v>900</v>
      </c>
      <c r="F30" s="92">
        <f t="shared" si="2"/>
        <v>11900</v>
      </c>
      <c r="G30" s="93"/>
      <c r="H30" s="97">
        <v>11900</v>
      </c>
      <c r="I30" s="97"/>
      <c r="J30" s="8"/>
    </row>
    <row r="31" spans="1:10" ht="15">
      <c r="A31" s="8" t="s">
        <v>270</v>
      </c>
      <c r="B31" s="92">
        <f t="shared" si="1"/>
        <v>71100</v>
      </c>
      <c r="C31" s="96">
        <v>61200</v>
      </c>
      <c r="D31" s="96">
        <v>6700</v>
      </c>
      <c r="E31" s="96">
        <v>3200</v>
      </c>
      <c r="F31" s="92">
        <f t="shared" si="2"/>
        <v>71100</v>
      </c>
      <c r="G31" s="93">
        <v>5900</v>
      </c>
      <c r="H31" s="97">
        <v>64400</v>
      </c>
      <c r="I31" s="97"/>
      <c r="J31" s="8">
        <v>800</v>
      </c>
    </row>
    <row r="32" spans="1:10" ht="15">
      <c r="A32" s="8" t="s">
        <v>271</v>
      </c>
      <c r="B32" s="92">
        <f t="shared" si="1"/>
        <v>22900</v>
      </c>
      <c r="C32" s="96">
        <v>20900</v>
      </c>
      <c r="D32" s="96"/>
      <c r="E32" s="96">
        <v>2000</v>
      </c>
      <c r="F32" s="92">
        <f t="shared" si="2"/>
        <v>22900</v>
      </c>
      <c r="G32" s="93"/>
      <c r="H32" s="97">
        <v>22900</v>
      </c>
      <c r="I32" s="97"/>
      <c r="J32" s="8"/>
    </row>
    <row r="33" spans="1:10" ht="15">
      <c r="A33" s="8" t="s">
        <v>273</v>
      </c>
      <c r="B33" s="92">
        <f t="shared" si="1"/>
        <v>71400</v>
      </c>
      <c r="C33" s="96">
        <v>68400</v>
      </c>
      <c r="D33" s="96"/>
      <c r="E33" s="96">
        <v>3000</v>
      </c>
      <c r="F33" s="92">
        <f t="shared" si="2"/>
        <v>71400</v>
      </c>
      <c r="G33" s="93"/>
      <c r="H33" s="97">
        <v>71400</v>
      </c>
      <c r="I33" s="97"/>
      <c r="J33" s="8"/>
    </row>
    <row r="34" spans="1:10" ht="15">
      <c r="A34" s="8" t="s">
        <v>576</v>
      </c>
      <c r="B34" s="92">
        <v>1600</v>
      </c>
      <c r="C34" s="96">
        <v>1600</v>
      </c>
      <c r="D34" s="96"/>
      <c r="E34" s="96"/>
      <c r="F34" s="92">
        <f t="shared" si="2"/>
        <v>1600</v>
      </c>
      <c r="G34" s="93"/>
      <c r="H34" s="97">
        <v>1600</v>
      </c>
      <c r="I34" s="97"/>
      <c r="J34" s="8"/>
    </row>
    <row r="35" spans="1:10" ht="15">
      <c r="A35" s="8" t="s">
        <v>272</v>
      </c>
      <c r="B35" s="92">
        <f t="shared" si="1"/>
        <v>67200</v>
      </c>
      <c r="C35" s="96">
        <v>67200</v>
      </c>
      <c r="D35" s="96"/>
      <c r="E35" s="96"/>
      <c r="F35" s="92">
        <f t="shared" si="2"/>
        <v>67200</v>
      </c>
      <c r="G35" s="93"/>
      <c r="H35" s="97">
        <v>67200</v>
      </c>
      <c r="I35" s="97"/>
      <c r="J35" s="8"/>
    </row>
    <row r="37" spans="1:10">
      <c r="A37" s="94" t="s">
        <v>226</v>
      </c>
    </row>
    <row r="38" spans="1:10">
      <c r="A38" s="94"/>
    </row>
    <row r="39" spans="1:10">
      <c r="A39" s="266" t="s">
        <v>551</v>
      </c>
    </row>
    <row r="40" spans="1:10">
      <c r="A40" s="266" t="s">
        <v>552</v>
      </c>
    </row>
    <row r="43" spans="1:10" ht="14.25" customHeight="1"/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&amp;RLisa 4
Tartu Linnavalitsuse 30.12.2014. a 
korralduse nr  juurde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41"/>
  <sheetViews>
    <sheetView topLeftCell="A13" workbookViewId="0">
      <selection activeCell="H44" sqref="G44:H44"/>
    </sheetView>
  </sheetViews>
  <sheetFormatPr defaultRowHeight="15"/>
  <cols>
    <col min="1" max="1" width="27.42578125" bestFit="1" customWidth="1"/>
    <col min="2" max="2" width="8.85546875" bestFit="1" customWidth="1"/>
    <col min="3" max="3" width="7.42578125" style="261" bestFit="1" customWidth="1"/>
    <col min="4" max="4" width="8.85546875" bestFit="1" customWidth="1"/>
    <col min="5" max="5" width="7.42578125" bestFit="1" customWidth="1"/>
    <col min="6" max="6" width="5.42578125" style="261" bestFit="1" customWidth="1"/>
    <col min="7" max="7" width="8.85546875" bestFit="1" customWidth="1"/>
    <col min="8" max="8" width="7.42578125" bestFit="1" customWidth="1"/>
    <col min="9" max="9" width="6.5703125" style="259" bestFit="1" customWidth="1"/>
    <col min="10" max="10" width="5.42578125" bestFit="1" customWidth="1"/>
    <col min="11" max="11" width="6.42578125" bestFit="1" customWidth="1"/>
    <col min="12" max="12" width="8.85546875" bestFit="1" customWidth="1"/>
    <col min="13" max="13" width="6.42578125" bestFit="1" customWidth="1"/>
    <col min="14" max="14" width="7.42578125" bestFit="1" customWidth="1"/>
    <col min="15" max="15" width="6.42578125" bestFit="1" customWidth="1"/>
    <col min="16" max="16" width="5.5703125" bestFit="1" customWidth="1"/>
    <col min="17" max="17" width="7.42578125" bestFit="1" customWidth="1"/>
    <col min="18" max="18" width="6.42578125" bestFit="1" customWidth="1"/>
    <col min="19" max="20" width="7.42578125" bestFit="1" customWidth="1"/>
    <col min="21" max="22" width="5.7109375" bestFit="1" customWidth="1"/>
  </cols>
  <sheetData>
    <row r="1" spans="1:22">
      <c r="A1" s="340" t="s">
        <v>619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</row>
    <row r="3" spans="1:22" ht="183.75">
      <c r="A3" s="98"/>
      <c r="B3" s="99" t="s">
        <v>277</v>
      </c>
      <c r="C3" s="99"/>
      <c r="D3" s="147" t="s">
        <v>278</v>
      </c>
      <c r="E3" s="147" t="s">
        <v>279</v>
      </c>
      <c r="F3" s="147" t="s">
        <v>16</v>
      </c>
      <c r="G3" s="147" t="s">
        <v>319</v>
      </c>
      <c r="H3" s="148" t="s">
        <v>280</v>
      </c>
      <c r="I3" s="148" t="s">
        <v>531</v>
      </c>
      <c r="J3" s="148" t="s">
        <v>281</v>
      </c>
      <c r="K3" s="148" t="s">
        <v>282</v>
      </c>
      <c r="L3" s="147" t="s">
        <v>283</v>
      </c>
      <c r="M3" s="149" t="s">
        <v>284</v>
      </c>
      <c r="N3" s="148" t="s">
        <v>285</v>
      </c>
      <c r="O3" s="148" t="s">
        <v>286</v>
      </c>
      <c r="P3" s="149" t="s">
        <v>287</v>
      </c>
      <c r="Q3" s="148" t="s">
        <v>288</v>
      </c>
      <c r="R3" s="148" t="s">
        <v>289</v>
      </c>
      <c r="S3" s="148" t="s">
        <v>290</v>
      </c>
      <c r="T3" s="150" t="s">
        <v>291</v>
      </c>
      <c r="U3" s="149" t="s">
        <v>292</v>
      </c>
      <c r="V3" s="151" t="s">
        <v>293</v>
      </c>
    </row>
    <row r="4" spans="1:22">
      <c r="A4" s="100"/>
      <c r="B4" s="100"/>
      <c r="C4" s="99">
        <v>4134</v>
      </c>
      <c r="D4" s="101">
        <v>5002</v>
      </c>
      <c r="E4" s="101">
        <v>5005</v>
      </c>
      <c r="F4" s="101">
        <v>505</v>
      </c>
      <c r="G4" s="101">
        <v>506</v>
      </c>
      <c r="H4" s="101">
        <v>5500</v>
      </c>
      <c r="I4" s="101">
        <v>5502</v>
      </c>
      <c r="J4" s="101">
        <v>5503</v>
      </c>
      <c r="K4" s="101">
        <v>5504</v>
      </c>
      <c r="L4" s="101">
        <v>5511</v>
      </c>
      <c r="M4" s="101">
        <v>5513</v>
      </c>
      <c r="N4" s="102">
        <v>5514</v>
      </c>
      <c r="O4" s="103">
        <v>5515</v>
      </c>
      <c r="P4" s="103">
        <v>5516</v>
      </c>
      <c r="Q4" s="103">
        <v>5521</v>
      </c>
      <c r="R4" s="103">
        <v>5522</v>
      </c>
      <c r="S4" s="103">
        <v>5524</v>
      </c>
      <c r="T4" s="103">
        <v>5525</v>
      </c>
      <c r="U4" s="103">
        <v>5532</v>
      </c>
      <c r="V4" s="103">
        <v>5539</v>
      </c>
    </row>
    <row r="5" spans="1:22" s="261" customFormat="1">
      <c r="A5" s="383" t="s">
        <v>587</v>
      </c>
      <c r="B5" s="104">
        <f t="shared" ref="B5:B16" si="0">SUM(D5:V5)</f>
        <v>341366</v>
      </c>
      <c r="C5" s="279"/>
      <c r="D5" s="371">
        <v>170076</v>
      </c>
      <c r="E5" s="371"/>
      <c r="F5" s="371"/>
      <c r="G5" s="371">
        <v>57486</v>
      </c>
      <c r="H5" s="371">
        <v>3823</v>
      </c>
      <c r="I5" s="371"/>
      <c r="J5" s="371"/>
      <c r="K5" s="371"/>
      <c r="L5" s="371">
        <v>93042</v>
      </c>
      <c r="M5" s="371"/>
      <c r="N5" s="371">
        <v>3000</v>
      </c>
      <c r="O5" s="371">
        <v>4939</v>
      </c>
      <c r="P5" s="371"/>
      <c r="Q5" s="371"/>
      <c r="R5" s="371">
        <v>2000</v>
      </c>
      <c r="S5" s="371">
        <v>5000</v>
      </c>
      <c r="T5" s="371">
        <v>1500</v>
      </c>
      <c r="U5" s="371"/>
      <c r="V5" s="371">
        <v>500</v>
      </c>
    </row>
    <row r="6" spans="1:22" s="261" customFormat="1">
      <c r="A6" s="383" t="s">
        <v>588</v>
      </c>
      <c r="B6" s="104">
        <f t="shared" si="0"/>
        <v>352246</v>
      </c>
      <c r="C6" s="279"/>
      <c r="D6" s="371">
        <v>158880</v>
      </c>
      <c r="E6" s="371">
        <v>1000</v>
      </c>
      <c r="F6" s="371"/>
      <c r="G6" s="371">
        <v>54039</v>
      </c>
      <c r="H6" s="371">
        <v>7164</v>
      </c>
      <c r="I6" s="371"/>
      <c r="J6" s="371">
        <v>512</v>
      </c>
      <c r="K6" s="371">
        <v>1000</v>
      </c>
      <c r="L6" s="371">
        <v>95696</v>
      </c>
      <c r="M6" s="371">
        <v>1600</v>
      </c>
      <c r="N6" s="371">
        <v>5640</v>
      </c>
      <c r="O6" s="371">
        <v>11000</v>
      </c>
      <c r="P6" s="371"/>
      <c r="Q6" s="371"/>
      <c r="R6" s="371">
        <v>1215</v>
      </c>
      <c r="S6" s="371">
        <v>10000</v>
      </c>
      <c r="T6" s="371">
        <v>4500</v>
      </c>
      <c r="U6" s="371"/>
      <c r="V6" s="371"/>
    </row>
    <row r="7" spans="1:22" s="261" customFormat="1">
      <c r="A7" s="383" t="s">
        <v>530</v>
      </c>
      <c r="B7" s="104">
        <f t="shared" si="0"/>
        <v>227288</v>
      </c>
      <c r="C7" s="279"/>
      <c r="D7" s="371">
        <v>105864</v>
      </c>
      <c r="E7" s="371"/>
      <c r="F7" s="371"/>
      <c r="G7" s="371">
        <v>35782</v>
      </c>
      <c r="H7" s="371">
        <v>5500</v>
      </c>
      <c r="I7" s="371"/>
      <c r="J7" s="371"/>
      <c r="K7" s="371">
        <v>300</v>
      </c>
      <c r="L7" s="371">
        <v>75912</v>
      </c>
      <c r="M7" s="371">
        <v>300</v>
      </c>
      <c r="N7" s="371">
        <v>2300</v>
      </c>
      <c r="O7" s="371">
        <v>430</v>
      </c>
      <c r="P7" s="371"/>
      <c r="Q7" s="371"/>
      <c r="R7" s="371">
        <v>700</v>
      </c>
      <c r="S7" s="371"/>
      <c r="T7" s="371">
        <v>200</v>
      </c>
      <c r="U7" s="371"/>
      <c r="V7" s="371"/>
    </row>
    <row r="8" spans="1:22" s="261" customFormat="1">
      <c r="A8" s="383" t="s">
        <v>589</v>
      </c>
      <c r="B8" s="104">
        <f t="shared" si="0"/>
        <v>345526</v>
      </c>
      <c r="C8" s="279"/>
      <c r="D8" s="371">
        <v>184728</v>
      </c>
      <c r="E8" s="371"/>
      <c r="F8" s="371"/>
      <c r="G8" s="371">
        <v>62438</v>
      </c>
      <c r="H8" s="371">
        <v>7468</v>
      </c>
      <c r="I8" s="371"/>
      <c r="J8" s="371">
        <v>650</v>
      </c>
      <c r="K8" s="371">
        <v>700</v>
      </c>
      <c r="L8" s="371">
        <v>76088</v>
      </c>
      <c r="M8" s="371">
        <v>768</v>
      </c>
      <c r="N8" s="371">
        <v>3000</v>
      </c>
      <c r="O8" s="371">
        <v>3066</v>
      </c>
      <c r="P8" s="371"/>
      <c r="Q8" s="371"/>
      <c r="R8" s="371">
        <v>1500</v>
      </c>
      <c r="S8" s="371">
        <v>2500</v>
      </c>
      <c r="T8" s="371">
        <v>2500</v>
      </c>
      <c r="U8" s="371"/>
      <c r="V8" s="371">
        <v>120</v>
      </c>
    </row>
    <row r="9" spans="1:22" s="261" customFormat="1">
      <c r="A9" s="383" t="s">
        <v>590</v>
      </c>
      <c r="B9" s="104">
        <f t="shared" si="0"/>
        <v>429623</v>
      </c>
      <c r="C9" s="279"/>
      <c r="D9" s="371">
        <v>260340</v>
      </c>
      <c r="E9" s="371">
        <v>5900</v>
      </c>
      <c r="F9" s="371"/>
      <c r="G9" s="371">
        <v>89988</v>
      </c>
      <c r="H9" s="371">
        <v>5400</v>
      </c>
      <c r="I9" s="371"/>
      <c r="J9" s="371">
        <v>200</v>
      </c>
      <c r="K9" s="371">
        <v>500</v>
      </c>
      <c r="L9" s="371">
        <v>60298</v>
      </c>
      <c r="M9" s="371">
        <v>88</v>
      </c>
      <c r="N9" s="371">
        <v>1300</v>
      </c>
      <c r="O9" s="371">
        <v>2500</v>
      </c>
      <c r="P9" s="371"/>
      <c r="Q9" s="371"/>
      <c r="R9" s="371">
        <v>1300</v>
      </c>
      <c r="S9" s="371">
        <v>300</v>
      </c>
      <c r="T9" s="371">
        <v>1509</v>
      </c>
      <c r="U9" s="371"/>
      <c r="V9" s="371"/>
    </row>
    <row r="10" spans="1:22" s="261" customFormat="1">
      <c r="A10" s="383" t="s">
        <v>520</v>
      </c>
      <c r="B10" s="104">
        <f t="shared" si="0"/>
        <v>250720</v>
      </c>
      <c r="C10" s="279"/>
      <c r="D10" s="371">
        <v>119940</v>
      </c>
      <c r="E10" s="371"/>
      <c r="F10" s="371"/>
      <c r="G10" s="371">
        <v>40540</v>
      </c>
      <c r="H10" s="371">
        <v>2720</v>
      </c>
      <c r="I10" s="371"/>
      <c r="J10" s="371"/>
      <c r="K10" s="371">
        <v>400</v>
      </c>
      <c r="L10" s="371">
        <v>71304</v>
      </c>
      <c r="M10" s="371"/>
      <c r="N10" s="371">
        <v>4700</v>
      </c>
      <c r="O10" s="371">
        <v>3000</v>
      </c>
      <c r="P10" s="371"/>
      <c r="Q10" s="371"/>
      <c r="R10" s="371">
        <v>1800</v>
      </c>
      <c r="S10" s="371">
        <v>4500</v>
      </c>
      <c r="T10" s="371">
        <v>1716</v>
      </c>
      <c r="U10" s="371"/>
      <c r="V10" s="371">
        <v>100</v>
      </c>
    </row>
    <row r="11" spans="1:22" s="261" customFormat="1">
      <c r="A11" s="383" t="s">
        <v>591</v>
      </c>
      <c r="B11" s="104">
        <f t="shared" si="0"/>
        <v>376764</v>
      </c>
      <c r="C11" s="279"/>
      <c r="D11" s="371">
        <v>183516</v>
      </c>
      <c r="E11" s="371"/>
      <c r="F11" s="371"/>
      <c r="G11" s="371">
        <v>62029</v>
      </c>
      <c r="H11" s="371">
        <v>5830</v>
      </c>
      <c r="I11" s="371"/>
      <c r="J11" s="371"/>
      <c r="K11" s="371">
        <v>300</v>
      </c>
      <c r="L11" s="371">
        <v>103569</v>
      </c>
      <c r="M11" s="371">
        <v>770</v>
      </c>
      <c r="N11" s="371">
        <v>6900</v>
      </c>
      <c r="O11" s="371">
        <v>6800</v>
      </c>
      <c r="P11" s="371"/>
      <c r="Q11" s="371"/>
      <c r="R11" s="371">
        <v>3050</v>
      </c>
      <c r="S11" s="371"/>
      <c r="T11" s="371">
        <v>4000</v>
      </c>
      <c r="U11" s="371"/>
      <c r="V11" s="371"/>
    </row>
    <row r="12" spans="1:22">
      <c r="A12" s="383" t="s">
        <v>521</v>
      </c>
      <c r="B12" s="104">
        <f t="shared" si="0"/>
        <v>247802</v>
      </c>
      <c r="C12" s="279"/>
      <c r="D12" s="371">
        <v>141456</v>
      </c>
      <c r="E12" s="371"/>
      <c r="F12" s="371"/>
      <c r="G12" s="371">
        <v>47811</v>
      </c>
      <c r="H12" s="371">
        <v>9087</v>
      </c>
      <c r="I12" s="371"/>
      <c r="J12" s="371"/>
      <c r="K12" s="371"/>
      <c r="L12" s="371">
        <v>42405</v>
      </c>
      <c r="M12" s="371"/>
      <c r="N12" s="371">
        <v>750</v>
      </c>
      <c r="O12" s="371">
        <v>2893</v>
      </c>
      <c r="P12" s="371"/>
      <c r="Q12" s="371"/>
      <c r="R12" s="371">
        <v>400</v>
      </c>
      <c r="S12" s="371"/>
      <c r="T12" s="371">
        <v>3000</v>
      </c>
      <c r="U12" s="371"/>
      <c r="V12" s="371"/>
    </row>
    <row r="13" spans="1:22" s="182" customFormat="1">
      <c r="A13" s="383" t="s">
        <v>523</v>
      </c>
      <c r="B13" s="104">
        <f t="shared" si="0"/>
        <v>220878</v>
      </c>
      <c r="C13" s="279"/>
      <c r="D13" s="371">
        <v>132380</v>
      </c>
      <c r="E13" s="371"/>
      <c r="F13" s="371"/>
      <c r="G13" s="371">
        <v>44744</v>
      </c>
      <c r="H13" s="371">
        <v>2447</v>
      </c>
      <c r="I13" s="371"/>
      <c r="J13" s="371"/>
      <c r="K13" s="371">
        <v>1100</v>
      </c>
      <c r="L13" s="371">
        <v>36007</v>
      </c>
      <c r="M13" s="371"/>
      <c r="N13" s="371">
        <v>100</v>
      </c>
      <c r="O13" s="371">
        <v>2000</v>
      </c>
      <c r="P13" s="371"/>
      <c r="Q13" s="371"/>
      <c r="R13" s="371">
        <v>1150</v>
      </c>
      <c r="S13" s="371">
        <v>800</v>
      </c>
      <c r="T13" s="371">
        <v>150</v>
      </c>
      <c r="U13" s="371"/>
      <c r="V13" s="371"/>
    </row>
    <row r="14" spans="1:22">
      <c r="A14" s="383" t="s">
        <v>522</v>
      </c>
      <c r="B14" s="104">
        <f t="shared" si="0"/>
        <v>412985</v>
      </c>
      <c r="C14" s="279"/>
      <c r="D14" s="371">
        <v>213896</v>
      </c>
      <c r="E14" s="371"/>
      <c r="F14" s="371"/>
      <c r="G14" s="371">
        <v>72297</v>
      </c>
      <c r="H14" s="371">
        <v>9900</v>
      </c>
      <c r="I14" s="371"/>
      <c r="J14" s="371"/>
      <c r="K14" s="371">
        <v>3100</v>
      </c>
      <c r="L14" s="371">
        <v>100542</v>
      </c>
      <c r="M14" s="371">
        <v>600</v>
      </c>
      <c r="N14" s="371">
        <v>1500</v>
      </c>
      <c r="O14" s="371">
        <v>2400</v>
      </c>
      <c r="P14" s="371">
        <v>1600</v>
      </c>
      <c r="Q14" s="371"/>
      <c r="R14" s="371">
        <v>2000</v>
      </c>
      <c r="S14" s="371">
        <v>500</v>
      </c>
      <c r="T14" s="371">
        <v>4500</v>
      </c>
      <c r="U14" s="371"/>
      <c r="V14" s="371">
        <v>150</v>
      </c>
    </row>
    <row r="15" spans="1:22" s="182" customFormat="1">
      <c r="A15" s="383" t="s">
        <v>529</v>
      </c>
      <c r="B15" s="104">
        <f t="shared" si="0"/>
        <v>364575</v>
      </c>
      <c r="C15" s="279"/>
      <c r="D15" s="371">
        <v>195588</v>
      </c>
      <c r="E15" s="371"/>
      <c r="F15" s="371"/>
      <c r="G15" s="371">
        <v>66109</v>
      </c>
      <c r="H15" s="371">
        <v>8450</v>
      </c>
      <c r="I15" s="371"/>
      <c r="J15" s="371"/>
      <c r="K15" s="371">
        <v>500</v>
      </c>
      <c r="L15" s="371">
        <v>81898</v>
      </c>
      <c r="M15" s="371"/>
      <c r="N15" s="371">
        <v>2500</v>
      </c>
      <c r="O15" s="371">
        <v>2100</v>
      </c>
      <c r="P15" s="371"/>
      <c r="Q15" s="371"/>
      <c r="R15" s="371">
        <v>3000</v>
      </c>
      <c r="S15" s="371"/>
      <c r="T15" s="371">
        <v>4430</v>
      </c>
      <c r="U15" s="371"/>
      <c r="V15" s="371"/>
    </row>
    <row r="16" spans="1:22" s="261" customFormat="1">
      <c r="A16" s="383" t="s">
        <v>592</v>
      </c>
      <c r="B16" s="104">
        <f t="shared" si="0"/>
        <v>315710</v>
      </c>
      <c r="C16" s="279"/>
      <c r="D16" s="371">
        <v>176262</v>
      </c>
      <c r="E16" s="371"/>
      <c r="F16" s="371"/>
      <c r="G16" s="371">
        <v>59577</v>
      </c>
      <c r="H16" s="371">
        <v>2242</v>
      </c>
      <c r="I16" s="371"/>
      <c r="J16" s="371"/>
      <c r="K16" s="371"/>
      <c r="L16" s="371">
        <v>72289</v>
      </c>
      <c r="M16" s="371">
        <v>640</v>
      </c>
      <c r="N16" s="371">
        <v>2000</v>
      </c>
      <c r="O16" s="371"/>
      <c r="P16" s="371"/>
      <c r="Q16" s="371"/>
      <c r="R16" s="371">
        <v>2000</v>
      </c>
      <c r="S16" s="371"/>
      <c r="T16" s="371">
        <v>700</v>
      </c>
      <c r="U16" s="371"/>
      <c r="V16" s="371"/>
    </row>
    <row r="17" spans="1:22">
      <c r="A17" s="383" t="s">
        <v>524</v>
      </c>
      <c r="B17" s="104">
        <f>SUM(D17:V17)</f>
        <v>316647</v>
      </c>
      <c r="C17" s="279"/>
      <c r="D17" s="371">
        <v>162240</v>
      </c>
      <c r="E17" s="371"/>
      <c r="F17" s="371"/>
      <c r="G17" s="371">
        <v>54838</v>
      </c>
      <c r="H17" s="371">
        <v>6931</v>
      </c>
      <c r="I17" s="371"/>
      <c r="J17" s="371">
        <v>100</v>
      </c>
      <c r="K17" s="371">
        <v>400</v>
      </c>
      <c r="L17" s="371">
        <v>80934</v>
      </c>
      <c r="M17" s="371">
        <v>704</v>
      </c>
      <c r="N17" s="371">
        <v>3000</v>
      </c>
      <c r="O17" s="371">
        <v>4000</v>
      </c>
      <c r="P17" s="371"/>
      <c r="Q17" s="371"/>
      <c r="R17" s="371">
        <v>1000</v>
      </c>
      <c r="S17" s="371"/>
      <c r="T17" s="371">
        <v>2500</v>
      </c>
      <c r="U17" s="371"/>
      <c r="V17" s="371"/>
    </row>
    <row r="18" spans="1:22" s="182" customFormat="1" ht="15.75" thickBot="1">
      <c r="A18" s="384" t="s">
        <v>274</v>
      </c>
      <c r="B18" s="293">
        <f>SUM(D18:V18)</f>
        <v>101874</v>
      </c>
      <c r="C18" s="389"/>
      <c r="D18" s="380"/>
      <c r="E18" s="380"/>
      <c r="F18" s="380"/>
      <c r="G18" s="380"/>
      <c r="H18" s="380"/>
      <c r="I18" s="380"/>
      <c r="J18" s="380"/>
      <c r="K18" s="380"/>
      <c r="L18" s="380"/>
      <c r="M18" s="382"/>
      <c r="N18" s="382"/>
      <c r="O18" s="382"/>
      <c r="P18" s="380"/>
      <c r="Q18" s="380"/>
      <c r="R18" s="382"/>
      <c r="S18" s="382">
        <v>101874</v>
      </c>
      <c r="T18" s="382"/>
      <c r="U18" s="382"/>
      <c r="V18" s="382"/>
    </row>
    <row r="19" spans="1:22" ht="15.75" thickBot="1">
      <c r="A19" s="375" t="s">
        <v>294</v>
      </c>
      <c r="B19" s="288">
        <f>SUM(D19:V19)</f>
        <v>4304004</v>
      </c>
      <c r="C19" s="390"/>
      <c r="D19" s="390">
        <f>SUM(D5:D18)</f>
        <v>2205166</v>
      </c>
      <c r="E19" s="390">
        <f>SUM(E5:E18)</f>
        <v>6900</v>
      </c>
      <c r="F19" s="390"/>
      <c r="G19" s="390">
        <f>SUM(G5:G18)</f>
        <v>747678</v>
      </c>
      <c r="H19" s="390">
        <f>SUM(H5:H18)</f>
        <v>76962</v>
      </c>
      <c r="I19" s="390">
        <f>SUM(I5:I18)</f>
        <v>0</v>
      </c>
      <c r="J19" s="390">
        <f>SUM(J5:J18)</f>
        <v>1462</v>
      </c>
      <c r="K19" s="390">
        <f>SUM(K5:K18)</f>
        <v>8300</v>
      </c>
      <c r="L19" s="390">
        <f>SUM(L5:L18)</f>
        <v>989984</v>
      </c>
      <c r="M19" s="390">
        <f>SUM(M5:M18)</f>
        <v>5470</v>
      </c>
      <c r="N19" s="390">
        <f>SUM(N5:N18)</f>
        <v>36690</v>
      </c>
      <c r="O19" s="390">
        <f>SUM(O5:O18)</f>
        <v>45128</v>
      </c>
      <c r="P19" s="390">
        <f>SUM(P5:P18)</f>
        <v>1600</v>
      </c>
      <c r="Q19" s="390">
        <f>SUM(Q5:Q18)</f>
        <v>0</v>
      </c>
      <c r="R19" s="390">
        <f>SUM(R5:R18)</f>
        <v>21115</v>
      </c>
      <c r="S19" s="390">
        <f>SUM(S5:S18)</f>
        <v>125474</v>
      </c>
      <c r="T19" s="390">
        <f>SUM(T5:T18)</f>
        <v>31205</v>
      </c>
      <c r="U19" s="390">
        <f>SUM(U5:U18)</f>
        <v>0</v>
      </c>
      <c r="V19" s="391">
        <f>SUM(V5:V18)</f>
        <v>870</v>
      </c>
    </row>
    <row r="20" spans="1:22">
      <c r="A20" s="385" t="s">
        <v>295</v>
      </c>
      <c r="B20" s="291">
        <f>SUM(D20:V20)</f>
        <v>302489</v>
      </c>
      <c r="C20" s="286"/>
      <c r="D20" s="374">
        <v>81876</v>
      </c>
      <c r="E20" s="374">
        <v>4000</v>
      </c>
      <c r="F20" s="374"/>
      <c r="G20" s="374">
        <v>29026</v>
      </c>
      <c r="H20" s="374">
        <v>6750</v>
      </c>
      <c r="I20" s="374"/>
      <c r="J20" s="374"/>
      <c r="K20" s="374"/>
      <c r="L20" s="374">
        <v>163484</v>
      </c>
      <c r="M20" s="374">
        <v>2000</v>
      </c>
      <c r="N20" s="374">
        <v>3000</v>
      </c>
      <c r="O20" s="374">
        <v>3853</v>
      </c>
      <c r="P20" s="374"/>
      <c r="Q20" s="374"/>
      <c r="R20" s="374">
        <v>4300</v>
      </c>
      <c r="S20" s="374"/>
      <c r="T20" s="374">
        <v>4200</v>
      </c>
      <c r="U20" s="374"/>
      <c r="V20" s="376"/>
    </row>
    <row r="21" spans="1:22">
      <c r="A21" s="383" t="s">
        <v>527</v>
      </c>
      <c r="B21" s="104">
        <f>SUM(D21:V21)</f>
        <v>210443</v>
      </c>
      <c r="C21" s="279"/>
      <c r="D21" s="371">
        <v>93780</v>
      </c>
      <c r="E21" s="371"/>
      <c r="F21" s="371"/>
      <c r="G21" s="371">
        <v>31697</v>
      </c>
      <c r="H21" s="371">
        <v>5600</v>
      </c>
      <c r="I21" s="371"/>
      <c r="J21" s="371">
        <v>270</v>
      </c>
      <c r="K21" s="371"/>
      <c r="L21" s="371">
        <v>70056</v>
      </c>
      <c r="M21" s="371">
        <v>2440</v>
      </c>
      <c r="N21" s="371">
        <v>3500</v>
      </c>
      <c r="O21" s="371">
        <v>1500</v>
      </c>
      <c r="P21" s="371"/>
      <c r="Q21" s="371"/>
      <c r="R21" s="371">
        <v>1600</v>
      </c>
      <c r="S21" s="371"/>
      <c r="T21" s="371"/>
      <c r="U21" s="371"/>
      <c r="V21" s="371"/>
    </row>
    <row r="22" spans="1:22" s="261" customFormat="1" ht="15.75" thickBot="1">
      <c r="A22" s="105" t="s">
        <v>593</v>
      </c>
      <c r="B22" s="282">
        <f>SUM(D22:V22)</f>
        <v>307407</v>
      </c>
      <c r="C22" s="283"/>
      <c r="D22" s="372">
        <v>103320</v>
      </c>
      <c r="E22" s="372"/>
      <c r="F22" s="372"/>
      <c r="G22" s="372">
        <v>34923</v>
      </c>
      <c r="H22" s="372">
        <v>10150</v>
      </c>
      <c r="I22" s="372"/>
      <c r="J22" s="372"/>
      <c r="K22" s="372"/>
      <c r="L22" s="372">
        <v>148493</v>
      </c>
      <c r="M22" s="372">
        <v>1500</v>
      </c>
      <c r="N22" s="372">
        <v>4300</v>
      </c>
      <c r="O22" s="372">
        <v>621</v>
      </c>
      <c r="P22" s="372"/>
      <c r="Q22" s="372"/>
      <c r="R22" s="372">
        <v>3100</v>
      </c>
      <c r="S22" s="372"/>
      <c r="T22" s="372">
        <v>600</v>
      </c>
      <c r="U22" s="372"/>
      <c r="V22" s="377">
        <v>400</v>
      </c>
    </row>
    <row r="23" spans="1:22" s="261" customFormat="1" ht="15.75" thickBot="1">
      <c r="A23" s="373" t="s">
        <v>594</v>
      </c>
      <c r="B23" s="288">
        <f>SUM(B20:B22)</f>
        <v>820339</v>
      </c>
      <c r="C23" s="391"/>
      <c r="D23" s="391">
        <f t="shared" ref="D23:V23" si="1">SUM(D20:D22)</f>
        <v>278976</v>
      </c>
      <c r="E23" s="391">
        <f t="shared" si="1"/>
        <v>4000</v>
      </c>
      <c r="F23" s="391">
        <f t="shared" si="1"/>
        <v>0</v>
      </c>
      <c r="G23" s="391">
        <f t="shared" si="1"/>
        <v>95646</v>
      </c>
      <c r="H23" s="391">
        <f t="shared" si="1"/>
        <v>22500</v>
      </c>
      <c r="I23" s="391">
        <f t="shared" si="1"/>
        <v>0</v>
      </c>
      <c r="J23" s="391">
        <f t="shared" si="1"/>
        <v>270</v>
      </c>
      <c r="K23" s="391">
        <f t="shared" si="1"/>
        <v>0</v>
      </c>
      <c r="L23" s="391">
        <f t="shared" si="1"/>
        <v>382033</v>
      </c>
      <c r="M23" s="391">
        <f t="shared" si="1"/>
        <v>5940</v>
      </c>
      <c r="N23" s="391">
        <f t="shared" si="1"/>
        <v>10800</v>
      </c>
      <c r="O23" s="391">
        <f t="shared" si="1"/>
        <v>5974</v>
      </c>
      <c r="P23" s="391">
        <f t="shared" si="1"/>
        <v>0</v>
      </c>
      <c r="Q23" s="391">
        <f t="shared" si="1"/>
        <v>0</v>
      </c>
      <c r="R23" s="391">
        <f t="shared" si="1"/>
        <v>9000</v>
      </c>
      <c r="S23" s="391">
        <f t="shared" si="1"/>
        <v>0</v>
      </c>
      <c r="T23" s="391">
        <f t="shared" si="1"/>
        <v>4800</v>
      </c>
      <c r="U23" s="391">
        <f t="shared" si="1"/>
        <v>0</v>
      </c>
      <c r="V23" s="391">
        <f t="shared" si="1"/>
        <v>400</v>
      </c>
    </row>
    <row r="24" spans="1:22">
      <c r="A24" s="385" t="s">
        <v>296</v>
      </c>
      <c r="B24" s="291">
        <f>SUM(D24:V24)</f>
        <v>369683</v>
      </c>
      <c r="C24" s="286"/>
      <c r="D24" s="371">
        <v>186948</v>
      </c>
      <c r="E24" s="371">
        <v>500</v>
      </c>
      <c r="F24" s="371"/>
      <c r="G24" s="371">
        <v>63358</v>
      </c>
      <c r="H24" s="371">
        <v>4586</v>
      </c>
      <c r="I24" s="371"/>
      <c r="J24" s="371"/>
      <c r="K24" s="371"/>
      <c r="L24" s="371">
        <v>107792</v>
      </c>
      <c r="M24" s="371">
        <v>1465</v>
      </c>
      <c r="N24" s="371">
        <v>800</v>
      </c>
      <c r="O24" s="371">
        <v>1000</v>
      </c>
      <c r="P24" s="371"/>
      <c r="Q24" s="371"/>
      <c r="R24" s="371">
        <v>1134</v>
      </c>
      <c r="S24" s="371"/>
      <c r="T24" s="371">
        <v>2000</v>
      </c>
      <c r="U24" s="371">
        <v>100</v>
      </c>
      <c r="V24" s="376"/>
    </row>
    <row r="25" spans="1:22" s="261" customFormat="1">
      <c r="A25" s="383" t="s">
        <v>525</v>
      </c>
      <c r="B25" s="104">
        <f>SUM(D25:V25)</f>
        <v>399765</v>
      </c>
      <c r="C25" s="279"/>
      <c r="D25" s="371">
        <v>226632</v>
      </c>
      <c r="E25" s="371">
        <v>1000</v>
      </c>
      <c r="F25" s="371"/>
      <c r="G25" s="371">
        <v>76940</v>
      </c>
      <c r="H25" s="371">
        <v>4250</v>
      </c>
      <c r="I25" s="371"/>
      <c r="J25" s="371"/>
      <c r="K25" s="371"/>
      <c r="L25" s="371">
        <v>81743</v>
      </c>
      <c r="M25" s="371">
        <v>750</v>
      </c>
      <c r="N25" s="371">
        <v>1700</v>
      </c>
      <c r="O25" s="371">
        <v>3350</v>
      </c>
      <c r="P25" s="371"/>
      <c r="Q25" s="371"/>
      <c r="R25" s="371">
        <v>1300</v>
      </c>
      <c r="S25" s="371"/>
      <c r="T25" s="371">
        <v>1800</v>
      </c>
      <c r="U25" s="371">
        <v>200</v>
      </c>
      <c r="V25" s="371">
        <v>100</v>
      </c>
    </row>
    <row r="26" spans="1:22" s="261" customFormat="1">
      <c r="A26" s="383" t="s">
        <v>526</v>
      </c>
      <c r="B26" s="104">
        <f>SUM(D26:V26)</f>
        <v>383696</v>
      </c>
      <c r="C26" s="279"/>
      <c r="D26" s="371">
        <v>186192</v>
      </c>
      <c r="E26" s="371"/>
      <c r="F26" s="371"/>
      <c r="G26" s="371">
        <v>62933</v>
      </c>
      <c r="H26" s="371">
        <v>6000</v>
      </c>
      <c r="I26" s="371"/>
      <c r="J26" s="371"/>
      <c r="K26" s="371"/>
      <c r="L26" s="371">
        <v>123783</v>
      </c>
      <c r="M26" s="371">
        <v>320</v>
      </c>
      <c r="N26" s="371">
        <v>868</v>
      </c>
      <c r="O26" s="371">
        <v>1000</v>
      </c>
      <c r="P26" s="371">
        <v>500</v>
      </c>
      <c r="Q26" s="371"/>
      <c r="R26" s="371">
        <v>500</v>
      </c>
      <c r="S26" s="371"/>
      <c r="T26" s="371">
        <v>1200</v>
      </c>
      <c r="U26" s="371">
        <v>200</v>
      </c>
      <c r="V26" s="371">
        <v>200</v>
      </c>
    </row>
    <row r="27" spans="1:22">
      <c r="A27" s="383" t="s">
        <v>528</v>
      </c>
      <c r="B27" s="104">
        <f>SUM(D27:V27)</f>
        <v>368455</v>
      </c>
      <c r="C27" s="283"/>
      <c r="D27" s="372">
        <v>178566</v>
      </c>
      <c r="E27" s="372"/>
      <c r="F27" s="372"/>
      <c r="G27" s="372">
        <v>60355</v>
      </c>
      <c r="H27" s="372">
        <v>8600</v>
      </c>
      <c r="I27" s="372"/>
      <c r="J27" s="372">
        <v>1990</v>
      </c>
      <c r="K27" s="372">
        <v>2202</v>
      </c>
      <c r="L27" s="372">
        <v>104222</v>
      </c>
      <c r="M27" s="372">
        <v>1500</v>
      </c>
      <c r="N27" s="372">
        <v>3300</v>
      </c>
      <c r="O27" s="372">
        <v>4000</v>
      </c>
      <c r="P27" s="372"/>
      <c r="Q27" s="372"/>
      <c r="R27" s="372">
        <v>600</v>
      </c>
      <c r="S27" s="372">
        <v>2000</v>
      </c>
      <c r="T27" s="372">
        <v>500</v>
      </c>
      <c r="U27" s="372">
        <v>200</v>
      </c>
      <c r="V27" s="371">
        <v>420</v>
      </c>
    </row>
    <row r="28" spans="1:22" ht="15.75" thickBot="1">
      <c r="A28" s="105" t="s">
        <v>274</v>
      </c>
      <c r="B28" s="282">
        <f>SUM(D28:V28)</f>
        <v>422173</v>
      </c>
      <c r="C28" s="283"/>
      <c r="D28" s="372">
        <v>196990</v>
      </c>
      <c r="E28" s="372"/>
      <c r="F28" s="372"/>
      <c r="G28" s="372">
        <v>66583</v>
      </c>
      <c r="H28" s="372">
        <v>4400</v>
      </c>
      <c r="I28" s="372">
        <v>25000</v>
      </c>
      <c r="J28" s="372"/>
      <c r="K28" s="372">
        <v>10000</v>
      </c>
      <c r="L28" s="372"/>
      <c r="M28" s="372"/>
      <c r="N28" s="372">
        <v>32100</v>
      </c>
      <c r="O28" s="372"/>
      <c r="P28" s="372"/>
      <c r="Q28" s="372"/>
      <c r="R28" s="372"/>
      <c r="S28" s="372">
        <v>17000</v>
      </c>
      <c r="T28" s="372">
        <v>70100</v>
      </c>
      <c r="U28" s="372"/>
      <c r="V28" s="378"/>
    </row>
    <row r="29" spans="1:22" ht="15.75" thickBot="1">
      <c r="A29" s="375" t="s">
        <v>297</v>
      </c>
      <c r="B29" s="288">
        <f>SUM(D24:V28)</f>
        <v>1943772</v>
      </c>
      <c r="C29" s="391"/>
      <c r="D29" s="391">
        <f>SUM(D24:D28)</f>
        <v>975328</v>
      </c>
      <c r="E29" s="391">
        <f t="shared" ref="E29:V29" si="2">SUM(E24:E28)</f>
        <v>1500</v>
      </c>
      <c r="F29" s="391">
        <f t="shared" si="2"/>
        <v>0</v>
      </c>
      <c r="G29" s="391">
        <f t="shared" si="2"/>
        <v>330169</v>
      </c>
      <c r="H29" s="391">
        <f t="shared" si="2"/>
        <v>27836</v>
      </c>
      <c r="I29" s="391">
        <f t="shared" si="2"/>
        <v>25000</v>
      </c>
      <c r="J29" s="391">
        <f t="shared" si="2"/>
        <v>1990</v>
      </c>
      <c r="K29" s="391">
        <f t="shared" si="2"/>
        <v>12202</v>
      </c>
      <c r="L29" s="391">
        <f t="shared" si="2"/>
        <v>417540</v>
      </c>
      <c r="M29" s="391">
        <f t="shared" si="2"/>
        <v>4035</v>
      </c>
      <c r="N29" s="391">
        <f t="shared" si="2"/>
        <v>38768</v>
      </c>
      <c r="O29" s="391">
        <f t="shared" si="2"/>
        <v>9350</v>
      </c>
      <c r="P29" s="391">
        <f t="shared" si="2"/>
        <v>500</v>
      </c>
      <c r="Q29" s="391">
        <f t="shared" si="2"/>
        <v>0</v>
      </c>
      <c r="R29" s="391">
        <f t="shared" si="2"/>
        <v>3534</v>
      </c>
      <c r="S29" s="391">
        <f t="shared" si="2"/>
        <v>19000</v>
      </c>
      <c r="T29" s="391">
        <f t="shared" si="2"/>
        <v>75600</v>
      </c>
      <c r="U29" s="391">
        <f t="shared" si="2"/>
        <v>700</v>
      </c>
      <c r="V29" s="391">
        <f t="shared" si="2"/>
        <v>720</v>
      </c>
    </row>
    <row r="30" spans="1:22">
      <c r="A30" s="385" t="s">
        <v>298</v>
      </c>
      <c r="B30" s="291">
        <f>SUM(D30:V30)</f>
        <v>327085</v>
      </c>
      <c r="C30" s="295"/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79">
        <v>327085</v>
      </c>
      <c r="R30" s="392"/>
      <c r="S30" s="392"/>
      <c r="T30" s="392"/>
      <c r="U30" s="392"/>
      <c r="V30" s="392"/>
    </row>
    <row r="31" spans="1:22" ht="15.75" thickBot="1">
      <c r="A31" s="105" t="s">
        <v>523</v>
      </c>
      <c r="B31" s="282">
        <f>SUM(D31:V31)</f>
        <v>8162</v>
      </c>
      <c r="C31" s="283"/>
      <c r="D31" s="380">
        <v>6100</v>
      </c>
      <c r="E31" s="393"/>
      <c r="F31" s="393"/>
      <c r="G31" s="380">
        <v>2062</v>
      </c>
      <c r="H31" s="394"/>
      <c r="I31" s="394"/>
      <c r="J31" s="394"/>
      <c r="K31" s="394"/>
      <c r="L31" s="394"/>
      <c r="M31" s="394"/>
      <c r="N31" s="394"/>
      <c r="O31" s="394"/>
      <c r="P31" s="394"/>
      <c r="Q31" s="381"/>
      <c r="R31" s="394"/>
      <c r="S31" s="394"/>
      <c r="T31" s="394"/>
      <c r="U31" s="394"/>
      <c r="V31" s="394"/>
    </row>
    <row r="32" spans="1:22" ht="15.75" thickBot="1">
      <c r="A32" s="375" t="s">
        <v>618</v>
      </c>
      <c r="B32" s="288">
        <f>SUM(D32:V32)</f>
        <v>335247</v>
      </c>
      <c r="C32" s="390"/>
      <c r="D32" s="390">
        <f t="shared" ref="D32:V32" si="3">SUM(D30:D31)</f>
        <v>6100</v>
      </c>
      <c r="E32" s="390">
        <f t="shared" si="3"/>
        <v>0</v>
      </c>
      <c r="F32" s="390">
        <f t="shared" si="3"/>
        <v>0</v>
      </c>
      <c r="G32" s="390">
        <f t="shared" si="3"/>
        <v>2062</v>
      </c>
      <c r="H32" s="390">
        <f t="shared" si="3"/>
        <v>0</v>
      </c>
      <c r="I32" s="390">
        <f t="shared" si="3"/>
        <v>0</v>
      </c>
      <c r="J32" s="390">
        <f t="shared" si="3"/>
        <v>0</v>
      </c>
      <c r="K32" s="390">
        <f t="shared" si="3"/>
        <v>0</v>
      </c>
      <c r="L32" s="390">
        <f t="shared" si="3"/>
        <v>0</v>
      </c>
      <c r="M32" s="390">
        <f t="shared" si="3"/>
        <v>0</v>
      </c>
      <c r="N32" s="390">
        <f t="shared" si="3"/>
        <v>0</v>
      </c>
      <c r="O32" s="390">
        <f t="shared" si="3"/>
        <v>0</v>
      </c>
      <c r="P32" s="390">
        <f t="shared" si="3"/>
        <v>0</v>
      </c>
      <c r="Q32" s="390">
        <f t="shared" si="3"/>
        <v>327085</v>
      </c>
      <c r="R32" s="390">
        <f t="shared" si="3"/>
        <v>0</v>
      </c>
      <c r="S32" s="390">
        <f t="shared" si="3"/>
        <v>0</v>
      </c>
      <c r="T32" s="390">
        <f t="shared" si="3"/>
        <v>0</v>
      </c>
      <c r="U32" s="390">
        <f t="shared" si="3"/>
        <v>0</v>
      </c>
      <c r="V32" s="391">
        <f t="shared" si="3"/>
        <v>0</v>
      </c>
    </row>
    <row r="33" spans="1:22">
      <c r="A33" s="385" t="s">
        <v>299</v>
      </c>
      <c r="B33" s="291">
        <f>SUM(D33:V33)</f>
        <v>246052</v>
      </c>
      <c r="C33" s="295"/>
      <c r="D33" s="386">
        <v>154140</v>
      </c>
      <c r="E33" s="379"/>
      <c r="F33" s="379"/>
      <c r="G33" s="386">
        <v>52099</v>
      </c>
      <c r="H33" s="386">
        <v>4170</v>
      </c>
      <c r="I33" s="386"/>
      <c r="J33" s="386">
        <v>600</v>
      </c>
      <c r="K33" s="386">
        <v>4700</v>
      </c>
      <c r="L33" s="386">
        <v>20125</v>
      </c>
      <c r="M33" s="386">
        <v>768</v>
      </c>
      <c r="N33" s="386">
        <v>350</v>
      </c>
      <c r="O33" s="386">
        <v>500</v>
      </c>
      <c r="P33" s="386"/>
      <c r="Q33" s="386"/>
      <c r="R33" s="386">
        <v>350</v>
      </c>
      <c r="S33" s="386">
        <v>1400</v>
      </c>
      <c r="T33" s="386">
        <v>6850</v>
      </c>
      <c r="U33" s="379"/>
      <c r="V33" s="379"/>
    </row>
    <row r="34" spans="1:22" ht="15.75" thickBot="1">
      <c r="A34" s="105" t="s">
        <v>274</v>
      </c>
      <c r="B34" s="282">
        <f>SUM(C34:V34)</f>
        <v>222100</v>
      </c>
      <c r="C34" s="283">
        <v>184000</v>
      </c>
      <c r="D34" s="387"/>
      <c r="E34" s="304"/>
      <c r="F34" s="304">
        <v>5500</v>
      </c>
      <c r="G34" s="387"/>
      <c r="H34" s="387"/>
      <c r="I34" s="387"/>
      <c r="J34" s="387"/>
      <c r="K34" s="387"/>
      <c r="L34" s="388"/>
      <c r="M34" s="387"/>
      <c r="N34" s="387">
        <v>15000</v>
      </c>
      <c r="O34" s="387"/>
      <c r="P34" s="387"/>
      <c r="Q34" s="387"/>
      <c r="R34" s="387"/>
      <c r="S34" s="387"/>
      <c r="T34" s="387">
        <v>17600</v>
      </c>
      <c r="U34" s="304"/>
      <c r="V34" s="304"/>
    </row>
    <row r="35" spans="1:22" ht="15.75" thickBot="1">
      <c r="A35" s="375" t="s">
        <v>300</v>
      </c>
      <c r="B35" s="288">
        <f>SUM(C35:V35)</f>
        <v>468152</v>
      </c>
      <c r="C35" s="390">
        <f>SUM(C33:C34)</f>
        <v>184000</v>
      </c>
      <c r="D35" s="391">
        <f>SUM(D33:D34)</f>
        <v>154140</v>
      </c>
      <c r="E35" s="391">
        <f t="shared" ref="E35:V35" si="4">SUM(E33:E34)</f>
        <v>0</v>
      </c>
      <c r="F35" s="391">
        <f t="shared" si="4"/>
        <v>5500</v>
      </c>
      <c r="G35" s="391">
        <f t="shared" si="4"/>
        <v>52099</v>
      </c>
      <c r="H35" s="391">
        <f t="shared" si="4"/>
        <v>4170</v>
      </c>
      <c r="I35" s="391"/>
      <c r="J35" s="391">
        <f t="shared" si="4"/>
        <v>600</v>
      </c>
      <c r="K35" s="391">
        <f t="shared" si="4"/>
        <v>4700</v>
      </c>
      <c r="L35" s="391">
        <f t="shared" si="4"/>
        <v>20125</v>
      </c>
      <c r="M35" s="391">
        <f t="shared" si="4"/>
        <v>768</v>
      </c>
      <c r="N35" s="391">
        <f t="shared" si="4"/>
        <v>15350</v>
      </c>
      <c r="O35" s="391">
        <f t="shared" si="4"/>
        <v>500</v>
      </c>
      <c r="P35" s="391">
        <f t="shared" si="4"/>
        <v>0</v>
      </c>
      <c r="Q35" s="391">
        <f t="shared" si="4"/>
        <v>0</v>
      </c>
      <c r="R35" s="391">
        <f t="shared" si="4"/>
        <v>350</v>
      </c>
      <c r="S35" s="391">
        <f t="shared" si="4"/>
        <v>1400</v>
      </c>
      <c r="T35" s="391">
        <f t="shared" si="4"/>
        <v>24450</v>
      </c>
      <c r="U35" s="391">
        <f t="shared" si="4"/>
        <v>0</v>
      </c>
      <c r="V35" s="391">
        <f t="shared" si="4"/>
        <v>0</v>
      </c>
    </row>
    <row r="36" spans="1:22" ht="15.75" thickBot="1">
      <c r="A36" s="375" t="s">
        <v>277</v>
      </c>
      <c r="B36" s="288">
        <f>SUM(C36:V36)</f>
        <v>7871514</v>
      </c>
      <c r="C36" s="391">
        <f>SUM(C35,C32,C29,C23,C19)</f>
        <v>184000</v>
      </c>
      <c r="D36" s="391">
        <f t="shared" ref="D36:V36" si="5">SUM(D35,D32,D29,D23,D19)</f>
        <v>3619710</v>
      </c>
      <c r="E36" s="391">
        <f t="shared" si="5"/>
        <v>12400</v>
      </c>
      <c r="F36" s="391">
        <f t="shared" si="5"/>
        <v>5500</v>
      </c>
      <c r="G36" s="391">
        <f t="shared" si="5"/>
        <v>1227654</v>
      </c>
      <c r="H36" s="391">
        <f t="shared" si="5"/>
        <v>131468</v>
      </c>
      <c r="I36" s="391">
        <f t="shared" si="5"/>
        <v>25000</v>
      </c>
      <c r="J36" s="391">
        <f t="shared" si="5"/>
        <v>4322</v>
      </c>
      <c r="K36" s="391">
        <f t="shared" si="5"/>
        <v>25202</v>
      </c>
      <c r="L36" s="391">
        <f t="shared" si="5"/>
        <v>1809682</v>
      </c>
      <c r="M36" s="391">
        <f t="shared" si="5"/>
        <v>16213</v>
      </c>
      <c r="N36" s="391">
        <f t="shared" si="5"/>
        <v>101608</v>
      </c>
      <c r="O36" s="391">
        <f t="shared" si="5"/>
        <v>60952</v>
      </c>
      <c r="P36" s="391">
        <f t="shared" si="5"/>
        <v>2100</v>
      </c>
      <c r="Q36" s="391">
        <f t="shared" si="5"/>
        <v>327085</v>
      </c>
      <c r="R36" s="391">
        <f t="shared" si="5"/>
        <v>33999</v>
      </c>
      <c r="S36" s="391">
        <f t="shared" si="5"/>
        <v>145874</v>
      </c>
      <c r="T36" s="391">
        <f t="shared" si="5"/>
        <v>136055</v>
      </c>
      <c r="U36" s="391">
        <f t="shared" si="5"/>
        <v>700</v>
      </c>
      <c r="V36" s="391">
        <f t="shared" si="5"/>
        <v>1990</v>
      </c>
    </row>
    <row r="38" spans="1:22">
      <c r="A38" s="94" t="s">
        <v>226</v>
      </c>
    </row>
    <row r="39" spans="1:22">
      <c r="A39" s="94"/>
    </row>
    <row r="40" spans="1:22">
      <c r="A40" s="266" t="s">
        <v>551</v>
      </c>
    </row>
    <row r="41" spans="1:22">
      <c r="A41" s="266" t="s">
        <v>552</v>
      </c>
    </row>
  </sheetData>
  <mergeCells count="1">
    <mergeCell ref="A1:V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&amp;RLisa 5
Tartu Linnavalitsuse 30.12.2014. a
korralduse nr  juurde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43"/>
  <sheetViews>
    <sheetView workbookViewId="0">
      <pane xSplit="2" ySplit="6" topLeftCell="C25" activePane="bottomRight" state="frozen"/>
      <selection pane="topRight" activeCell="C1" sqref="C1"/>
      <selection pane="bottomLeft" activeCell="A7" sqref="A7"/>
      <selection pane="bottomRight" activeCell="Q41" sqref="Q41"/>
    </sheetView>
  </sheetViews>
  <sheetFormatPr defaultRowHeight="15"/>
  <cols>
    <col min="1" max="1" width="29" customWidth="1"/>
    <col min="2" max="2" width="10" customWidth="1"/>
    <col min="3" max="3" width="7.5703125" bestFit="1" customWidth="1"/>
    <col min="4" max="4" width="7.42578125" bestFit="1" customWidth="1"/>
    <col min="5" max="5" width="9" bestFit="1" customWidth="1"/>
    <col min="6" max="6" width="9.5703125" bestFit="1" customWidth="1"/>
    <col min="7" max="7" width="8.5703125" bestFit="1" customWidth="1"/>
    <col min="8" max="8" width="7.7109375" bestFit="1" customWidth="1"/>
    <col min="9" max="9" width="7.42578125" bestFit="1" customWidth="1"/>
    <col min="10" max="10" width="7.42578125" style="261" customWidth="1"/>
    <col min="11" max="11" width="8.85546875" bestFit="1" customWidth="1"/>
    <col min="12" max="12" width="5.42578125" style="261" bestFit="1" customWidth="1"/>
    <col min="13" max="13" width="6.42578125" style="261" bestFit="1" customWidth="1"/>
    <col min="14" max="14" width="4.42578125" bestFit="1" customWidth="1"/>
    <col min="15" max="15" width="3.5703125" style="182" bestFit="1" customWidth="1"/>
    <col min="16" max="16" width="6.42578125" bestFit="1" customWidth="1"/>
    <col min="17" max="17" width="5.42578125" bestFit="1" customWidth="1"/>
    <col min="18" max="19" width="6.140625" bestFit="1" customWidth="1"/>
    <col min="20" max="20" width="8.42578125" bestFit="1" customWidth="1"/>
    <col min="21" max="21" width="7.28515625" bestFit="1" customWidth="1"/>
    <col min="22" max="22" width="6.5703125" bestFit="1" customWidth="1"/>
    <col min="23" max="23" width="8.42578125" bestFit="1" customWidth="1"/>
    <col min="24" max="24" width="6.5703125" bestFit="1" customWidth="1"/>
    <col min="25" max="25" width="7.5703125" bestFit="1" customWidth="1"/>
    <col min="26" max="26" width="6.5703125" bestFit="1" customWidth="1"/>
    <col min="27" max="27" width="5.5703125" bestFit="1" customWidth="1"/>
    <col min="28" max="28" width="7.28515625" bestFit="1" customWidth="1"/>
    <col min="29" max="29" width="4.42578125" bestFit="1" customWidth="1"/>
    <col min="30" max="30" width="5" bestFit="1" customWidth="1"/>
    <col min="31" max="31" width="6.42578125" style="182" bestFit="1" customWidth="1"/>
    <col min="32" max="32" width="4.42578125" bestFit="1" customWidth="1"/>
  </cols>
  <sheetData>
    <row r="1" spans="1:32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1:32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</row>
    <row r="3" spans="1:32">
      <c r="A3" s="253"/>
      <c r="B3" s="341" t="s">
        <v>580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253"/>
      <c r="U3" s="253"/>
      <c r="V3" s="253"/>
      <c r="W3" s="132"/>
      <c r="X3" s="132"/>
      <c r="Y3" s="132"/>
      <c r="Z3" s="132"/>
      <c r="AA3" s="132"/>
      <c r="AB3" s="132"/>
      <c r="AC3" s="132"/>
      <c r="AD3" s="132"/>
      <c r="AE3" s="132"/>
      <c r="AF3" s="132"/>
    </row>
    <row r="4" spans="1:32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</row>
    <row r="5" spans="1:32" ht="174">
      <c r="A5" s="136"/>
      <c r="B5" s="265" t="s">
        <v>302</v>
      </c>
      <c r="C5" s="262" t="s">
        <v>600</v>
      </c>
      <c r="D5" s="262" t="s">
        <v>601</v>
      </c>
      <c r="E5" s="263" t="s">
        <v>602</v>
      </c>
      <c r="F5" s="262" t="s">
        <v>603</v>
      </c>
      <c r="G5" s="263" t="s">
        <v>303</v>
      </c>
      <c r="H5" s="262" t="s">
        <v>304</v>
      </c>
      <c r="I5" s="262" t="s">
        <v>305</v>
      </c>
      <c r="J5" s="262" t="s">
        <v>539</v>
      </c>
      <c r="K5" s="264" t="s">
        <v>538</v>
      </c>
      <c r="L5" s="262" t="s">
        <v>41</v>
      </c>
      <c r="M5" s="262" t="s">
        <v>599</v>
      </c>
      <c r="N5" s="262" t="s">
        <v>307</v>
      </c>
      <c r="O5" s="262" t="s">
        <v>16</v>
      </c>
      <c r="P5" s="262" t="s">
        <v>319</v>
      </c>
      <c r="Q5" s="262" t="s">
        <v>320</v>
      </c>
      <c r="R5" s="262" t="s">
        <v>308</v>
      </c>
      <c r="S5" s="262" t="s">
        <v>282</v>
      </c>
      <c r="T5" s="262" t="s">
        <v>598</v>
      </c>
      <c r="U5" s="262" t="s">
        <v>309</v>
      </c>
      <c r="V5" s="262" t="s">
        <v>597</v>
      </c>
      <c r="W5" s="262" t="s">
        <v>310</v>
      </c>
      <c r="X5" s="262" t="s">
        <v>311</v>
      </c>
      <c r="Y5" s="262" t="s">
        <v>322</v>
      </c>
      <c r="Z5" s="262" t="s">
        <v>289</v>
      </c>
      <c r="AA5" s="262" t="s">
        <v>290</v>
      </c>
      <c r="AB5" s="262" t="s">
        <v>291</v>
      </c>
      <c r="AC5" s="262" t="s">
        <v>321</v>
      </c>
      <c r="AD5" s="262" t="s">
        <v>292</v>
      </c>
      <c r="AE5" s="262" t="s">
        <v>312</v>
      </c>
      <c r="AF5" s="262" t="s">
        <v>508</v>
      </c>
    </row>
    <row r="6" spans="1:32">
      <c r="A6" s="137"/>
      <c r="B6" s="159"/>
      <c r="C6" s="159">
        <v>322040</v>
      </c>
      <c r="D6" s="159">
        <v>322050</v>
      </c>
      <c r="E6" s="159">
        <v>322060</v>
      </c>
      <c r="F6" s="159">
        <v>322090</v>
      </c>
      <c r="G6" s="159">
        <v>323310</v>
      </c>
      <c r="H6" s="159">
        <v>323320</v>
      </c>
      <c r="I6" s="159" t="s">
        <v>313</v>
      </c>
      <c r="J6" s="159">
        <v>323890</v>
      </c>
      <c r="K6" s="159"/>
      <c r="L6" s="159">
        <v>4134</v>
      </c>
      <c r="M6" s="159">
        <v>5002</v>
      </c>
      <c r="N6" s="159">
        <v>5005</v>
      </c>
      <c r="O6" s="159">
        <v>505</v>
      </c>
      <c r="P6" s="160">
        <v>506</v>
      </c>
      <c r="Q6" s="159">
        <v>5500</v>
      </c>
      <c r="R6" s="159">
        <v>5503</v>
      </c>
      <c r="S6" s="159">
        <v>5504</v>
      </c>
      <c r="T6" s="159">
        <v>5511</v>
      </c>
      <c r="U6" s="159">
        <v>5513</v>
      </c>
      <c r="V6" s="159" t="s">
        <v>314</v>
      </c>
      <c r="W6" s="159">
        <v>5515</v>
      </c>
      <c r="X6" s="159">
        <v>5516</v>
      </c>
      <c r="Y6" s="159" t="s">
        <v>315</v>
      </c>
      <c r="Z6" s="159">
        <v>5522</v>
      </c>
      <c r="AA6" s="159">
        <v>5524</v>
      </c>
      <c r="AB6" s="159">
        <v>5525</v>
      </c>
      <c r="AC6" s="159" t="s">
        <v>316</v>
      </c>
      <c r="AD6" s="159">
        <v>5532</v>
      </c>
      <c r="AE6" s="159">
        <v>5539</v>
      </c>
      <c r="AF6" s="159">
        <v>5540</v>
      </c>
    </row>
    <row r="7" spans="1:32">
      <c r="A7" s="278" t="s">
        <v>317</v>
      </c>
      <c r="B7" s="104">
        <f>SUM(C7:J7)</f>
        <v>0</v>
      </c>
      <c r="C7" s="279"/>
      <c r="D7" s="297"/>
      <c r="E7" s="279"/>
      <c r="F7" s="279"/>
      <c r="G7" s="279"/>
      <c r="H7" s="279"/>
      <c r="I7" s="279"/>
      <c r="J7" s="279"/>
      <c r="K7" s="104">
        <f t="shared" ref="K7:K20" si="0">SUM(L7:AF7)</f>
        <v>50572</v>
      </c>
      <c r="L7" s="279"/>
      <c r="M7" s="297">
        <v>37797</v>
      </c>
      <c r="N7" s="279"/>
      <c r="O7" s="279"/>
      <c r="P7" s="297">
        <v>12775</v>
      </c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97"/>
      <c r="AB7" s="297"/>
      <c r="AC7" s="279"/>
      <c r="AD7" s="279"/>
      <c r="AE7" s="279"/>
      <c r="AF7" s="279"/>
    </row>
    <row r="8" spans="1:32" s="261" customFormat="1">
      <c r="A8" s="278" t="s">
        <v>587</v>
      </c>
      <c r="B8" s="104">
        <f t="shared" ref="B8:B20" si="1">SUM(C8:J8)</f>
        <v>8117</v>
      </c>
      <c r="C8" s="279"/>
      <c r="D8" s="297"/>
      <c r="E8" s="279"/>
      <c r="F8" s="279"/>
      <c r="G8" s="279"/>
      <c r="H8" s="297">
        <v>5617</v>
      </c>
      <c r="I8" s="279">
        <v>2500</v>
      </c>
      <c r="J8" s="279"/>
      <c r="K8" s="104">
        <f t="shared" si="0"/>
        <v>8116.7</v>
      </c>
      <c r="L8" s="279">
        <v>1000</v>
      </c>
      <c r="M8" s="297">
        <v>1602</v>
      </c>
      <c r="N8" s="279"/>
      <c r="O8" s="279"/>
      <c r="P8" s="297">
        <v>541.70000000000005</v>
      </c>
      <c r="Q8" s="279"/>
      <c r="R8" s="279">
        <v>606</v>
      </c>
      <c r="S8" s="279"/>
      <c r="T8" s="279"/>
      <c r="U8" s="279"/>
      <c r="V8" s="297">
        <f>1500+1367</f>
        <v>2867</v>
      </c>
      <c r="W8" s="297"/>
      <c r="X8" s="297"/>
      <c r="Y8" s="279"/>
      <c r="Z8" s="279"/>
      <c r="AA8" s="297"/>
      <c r="AB8" s="297">
        <v>1500</v>
      </c>
      <c r="AC8" s="279"/>
      <c r="AD8" s="279"/>
      <c r="AE8" s="279"/>
      <c r="AF8" s="279"/>
    </row>
    <row r="9" spans="1:32" s="261" customFormat="1">
      <c r="A9" s="278" t="s">
        <v>588</v>
      </c>
      <c r="B9" s="104">
        <f t="shared" si="1"/>
        <v>23235</v>
      </c>
      <c r="C9" s="279"/>
      <c r="D9" s="297">
        <v>8315</v>
      </c>
      <c r="E9" s="279"/>
      <c r="F9" s="279">
        <v>1000</v>
      </c>
      <c r="G9" s="279"/>
      <c r="H9" s="297">
        <v>5280</v>
      </c>
      <c r="I9" s="279"/>
      <c r="J9" s="279">
        <v>8640</v>
      </c>
      <c r="K9" s="104">
        <f t="shared" si="0"/>
        <v>23235</v>
      </c>
      <c r="L9" s="279"/>
      <c r="M9" s="297">
        <v>3205</v>
      </c>
      <c r="N9" s="279"/>
      <c r="O9" s="279"/>
      <c r="P9" s="297">
        <v>1083</v>
      </c>
      <c r="Q9" s="279"/>
      <c r="R9" s="279"/>
      <c r="S9" s="279"/>
      <c r="T9" s="297">
        <v>10920</v>
      </c>
      <c r="U9" s="279"/>
      <c r="V9" s="297">
        <v>1000</v>
      </c>
      <c r="W9" s="297">
        <v>1000</v>
      </c>
      <c r="X9" s="297"/>
      <c r="Y9" s="279"/>
      <c r="Z9" s="279"/>
      <c r="AA9" s="297">
        <v>4027</v>
      </c>
      <c r="AB9" s="297">
        <v>2000</v>
      </c>
      <c r="AC9" s="279"/>
      <c r="AD9" s="279"/>
      <c r="AE9" s="279"/>
      <c r="AF9" s="279"/>
    </row>
    <row r="10" spans="1:32" s="261" customFormat="1">
      <c r="A10" s="278" t="s">
        <v>530</v>
      </c>
      <c r="B10" s="104">
        <f t="shared" si="1"/>
        <v>345</v>
      </c>
      <c r="C10" s="279"/>
      <c r="D10" s="297"/>
      <c r="E10" s="279"/>
      <c r="F10" s="279"/>
      <c r="G10" s="279"/>
      <c r="H10" s="297">
        <v>345</v>
      </c>
      <c r="I10" s="279"/>
      <c r="J10" s="279"/>
      <c r="K10" s="104">
        <f t="shared" si="0"/>
        <v>345</v>
      </c>
      <c r="L10" s="279"/>
      <c r="M10" s="297"/>
      <c r="N10" s="279"/>
      <c r="O10" s="279"/>
      <c r="P10" s="297"/>
      <c r="Q10" s="279"/>
      <c r="R10" s="279"/>
      <c r="S10" s="279"/>
      <c r="T10" s="297"/>
      <c r="U10" s="279"/>
      <c r="V10" s="297"/>
      <c r="W10" s="297">
        <v>345</v>
      </c>
      <c r="X10" s="297"/>
      <c r="Y10" s="279"/>
      <c r="Z10" s="279"/>
      <c r="AA10" s="297"/>
      <c r="AB10" s="297"/>
      <c r="AC10" s="279"/>
      <c r="AD10" s="279"/>
      <c r="AE10" s="279"/>
      <c r="AF10" s="279"/>
    </row>
    <row r="11" spans="1:32" s="261" customFormat="1">
      <c r="A11" s="278" t="s">
        <v>589</v>
      </c>
      <c r="B11" s="104">
        <f t="shared" si="1"/>
        <v>7942</v>
      </c>
      <c r="C11" s="279"/>
      <c r="D11" s="297">
        <v>3342</v>
      </c>
      <c r="E11" s="279"/>
      <c r="F11" s="279"/>
      <c r="G11" s="279"/>
      <c r="H11" s="297">
        <v>4600</v>
      </c>
      <c r="I11" s="279"/>
      <c r="J11" s="279"/>
      <c r="K11" s="104">
        <f t="shared" si="0"/>
        <v>7942</v>
      </c>
      <c r="L11" s="279"/>
      <c r="M11" s="297">
        <v>2020</v>
      </c>
      <c r="N11" s="279"/>
      <c r="O11" s="279"/>
      <c r="P11" s="297">
        <v>683</v>
      </c>
      <c r="Q11" s="279"/>
      <c r="R11" s="279"/>
      <c r="S11" s="279"/>
      <c r="T11" s="297">
        <v>2000</v>
      </c>
      <c r="U11" s="279"/>
      <c r="V11" s="297">
        <v>1600</v>
      </c>
      <c r="W11" s="297">
        <v>1000</v>
      </c>
      <c r="X11" s="297"/>
      <c r="Y11" s="279"/>
      <c r="Z11" s="279"/>
      <c r="AA11" s="297">
        <v>639</v>
      </c>
      <c r="AB11" s="297"/>
      <c r="AC11" s="279"/>
      <c r="AD11" s="279"/>
      <c r="AE11" s="279"/>
      <c r="AF11" s="279"/>
    </row>
    <row r="12" spans="1:32" s="261" customFormat="1">
      <c r="A12" s="278" t="s">
        <v>590</v>
      </c>
      <c r="B12" s="104">
        <f t="shared" si="1"/>
        <v>8497</v>
      </c>
      <c r="C12" s="279"/>
      <c r="D12" s="297">
        <v>7106</v>
      </c>
      <c r="E12" s="279"/>
      <c r="F12" s="279"/>
      <c r="G12" s="279"/>
      <c r="H12" s="297">
        <v>1391</v>
      </c>
      <c r="I12" s="279"/>
      <c r="J12" s="279"/>
      <c r="K12" s="104">
        <f t="shared" si="0"/>
        <v>8497</v>
      </c>
      <c r="L12" s="279"/>
      <c r="M12" s="297">
        <v>5311</v>
      </c>
      <c r="N12" s="279"/>
      <c r="O12" s="279"/>
      <c r="P12" s="297">
        <v>1795</v>
      </c>
      <c r="Q12" s="279"/>
      <c r="R12" s="279"/>
      <c r="S12" s="279"/>
      <c r="T12" s="297"/>
      <c r="U12" s="279"/>
      <c r="V12" s="297"/>
      <c r="W12" s="297">
        <v>1091</v>
      </c>
      <c r="X12" s="297"/>
      <c r="Y12" s="279"/>
      <c r="Z12" s="279"/>
      <c r="AA12" s="297"/>
      <c r="AB12" s="297">
        <v>300</v>
      </c>
      <c r="AC12" s="279"/>
      <c r="AD12" s="279"/>
      <c r="AE12" s="279"/>
      <c r="AF12" s="279"/>
    </row>
    <row r="13" spans="1:32" s="261" customFormat="1">
      <c r="A13" s="278" t="s">
        <v>534</v>
      </c>
      <c r="B13" s="104">
        <f t="shared" si="1"/>
        <v>19040</v>
      </c>
      <c r="C13" s="279"/>
      <c r="D13" s="297"/>
      <c r="E13" s="279"/>
      <c r="F13" s="279"/>
      <c r="G13" s="279"/>
      <c r="H13" s="297">
        <v>13640</v>
      </c>
      <c r="I13" s="279">
        <v>5400</v>
      </c>
      <c r="J13" s="279"/>
      <c r="K13" s="104">
        <f t="shared" si="0"/>
        <v>19040</v>
      </c>
      <c r="L13" s="279"/>
      <c r="M13" s="297"/>
      <c r="N13" s="279"/>
      <c r="O13" s="279"/>
      <c r="P13" s="297"/>
      <c r="Q13" s="279"/>
      <c r="R13" s="279"/>
      <c r="S13" s="279"/>
      <c r="T13" s="297">
        <v>11040</v>
      </c>
      <c r="U13" s="279"/>
      <c r="V13" s="297"/>
      <c r="W13" s="297">
        <v>6500</v>
      </c>
      <c r="X13" s="297"/>
      <c r="Y13" s="279"/>
      <c r="Z13" s="279"/>
      <c r="AA13" s="297"/>
      <c r="AB13" s="297">
        <v>1500</v>
      </c>
      <c r="AC13" s="279"/>
      <c r="AD13" s="279"/>
      <c r="AE13" s="279"/>
      <c r="AF13" s="279"/>
    </row>
    <row r="14" spans="1:32" s="261" customFormat="1">
      <c r="A14" s="278" t="s">
        <v>591</v>
      </c>
      <c r="B14" s="104">
        <f t="shared" si="1"/>
        <v>7925</v>
      </c>
      <c r="C14" s="279"/>
      <c r="D14" s="297">
        <v>3087</v>
      </c>
      <c r="E14" s="279"/>
      <c r="F14" s="279"/>
      <c r="G14" s="279"/>
      <c r="H14" s="297">
        <v>4838</v>
      </c>
      <c r="I14" s="279"/>
      <c r="J14" s="279"/>
      <c r="K14" s="104">
        <f t="shared" si="0"/>
        <v>7925</v>
      </c>
      <c r="L14" s="279"/>
      <c r="M14" s="297"/>
      <c r="N14" s="279"/>
      <c r="O14" s="279"/>
      <c r="P14" s="297"/>
      <c r="Q14" s="279"/>
      <c r="R14" s="279"/>
      <c r="S14" s="279"/>
      <c r="T14" s="297">
        <v>2838</v>
      </c>
      <c r="U14" s="279"/>
      <c r="V14" s="297">
        <v>1000</v>
      </c>
      <c r="W14" s="297">
        <v>2000</v>
      </c>
      <c r="X14" s="297"/>
      <c r="Y14" s="279"/>
      <c r="Z14" s="279"/>
      <c r="AA14" s="297"/>
      <c r="AB14" s="297">
        <v>2087</v>
      </c>
      <c r="AC14" s="279"/>
      <c r="AD14" s="279"/>
      <c r="AE14" s="279"/>
      <c r="AF14" s="279"/>
    </row>
    <row r="15" spans="1:32">
      <c r="A15" s="278" t="s">
        <v>521</v>
      </c>
      <c r="B15" s="104">
        <f t="shared" si="1"/>
        <v>600</v>
      </c>
      <c r="C15" s="279"/>
      <c r="D15" s="297"/>
      <c r="E15" s="279"/>
      <c r="F15" s="279"/>
      <c r="G15" s="279"/>
      <c r="H15" s="297"/>
      <c r="I15" s="279">
        <v>600</v>
      </c>
      <c r="J15" s="279"/>
      <c r="K15" s="104">
        <f t="shared" si="0"/>
        <v>600</v>
      </c>
      <c r="L15" s="279"/>
      <c r="M15" s="297"/>
      <c r="N15" s="279"/>
      <c r="O15" s="279"/>
      <c r="P15" s="297"/>
      <c r="Q15" s="279"/>
      <c r="R15" s="279"/>
      <c r="S15" s="279"/>
      <c r="T15" s="297"/>
      <c r="U15" s="279"/>
      <c r="V15" s="297"/>
      <c r="W15" s="297"/>
      <c r="X15" s="297"/>
      <c r="Y15" s="279"/>
      <c r="Z15" s="279"/>
      <c r="AA15" s="297"/>
      <c r="AB15" s="297">
        <v>600</v>
      </c>
      <c r="AC15" s="279"/>
      <c r="AD15" s="279"/>
      <c r="AE15" s="279"/>
      <c r="AF15" s="279"/>
    </row>
    <row r="16" spans="1:32" s="261" customFormat="1">
      <c r="A16" s="278" t="s">
        <v>523</v>
      </c>
      <c r="B16" s="104">
        <f t="shared" si="1"/>
        <v>12400</v>
      </c>
      <c r="C16" s="279"/>
      <c r="D16" s="297"/>
      <c r="E16" s="279"/>
      <c r="F16" s="279"/>
      <c r="G16" s="279"/>
      <c r="H16" s="297">
        <v>1500</v>
      </c>
      <c r="I16" s="279">
        <v>10900</v>
      </c>
      <c r="J16" s="279"/>
      <c r="K16" s="104">
        <f t="shared" si="0"/>
        <v>12400</v>
      </c>
      <c r="L16" s="279"/>
      <c r="M16" s="297"/>
      <c r="N16" s="279"/>
      <c r="O16" s="279"/>
      <c r="P16" s="297"/>
      <c r="Q16" s="279"/>
      <c r="R16" s="279"/>
      <c r="S16" s="279"/>
      <c r="T16" s="297">
        <v>12400</v>
      </c>
      <c r="U16" s="279"/>
      <c r="V16" s="297"/>
      <c r="W16" s="297"/>
      <c r="X16" s="297"/>
      <c r="Y16" s="279"/>
      <c r="Z16" s="279"/>
      <c r="AA16" s="297"/>
      <c r="AB16" s="297"/>
      <c r="AC16" s="279"/>
      <c r="AD16" s="279"/>
      <c r="AE16" s="279"/>
      <c r="AF16" s="279"/>
    </row>
    <row r="17" spans="1:32" s="261" customFormat="1">
      <c r="A17" s="278" t="s">
        <v>522</v>
      </c>
      <c r="B17" s="104">
        <f t="shared" si="1"/>
        <v>70127</v>
      </c>
      <c r="C17" s="279"/>
      <c r="D17" s="297">
        <v>45989</v>
      </c>
      <c r="E17" s="279"/>
      <c r="F17" s="279"/>
      <c r="G17" s="279"/>
      <c r="H17" s="297">
        <v>24138</v>
      </c>
      <c r="I17" s="279"/>
      <c r="J17" s="279"/>
      <c r="K17" s="104">
        <f t="shared" si="0"/>
        <v>70127</v>
      </c>
      <c r="L17" s="279"/>
      <c r="M17" s="297">
        <v>37375</v>
      </c>
      <c r="N17" s="279"/>
      <c r="O17" s="279"/>
      <c r="P17" s="297">
        <v>12634</v>
      </c>
      <c r="Q17" s="279">
        <v>4218</v>
      </c>
      <c r="R17" s="279"/>
      <c r="S17" s="279">
        <v>2100</v>
      </c>
      <c r="T17" s="297">
        <v>9000</v>
      </c>
      <c r="U17" s="279"/>
      <c r="V17" s="297">
        <v>1700</v>
      </c>
      <c r="W17" s="297"/>
      <c r="X17" s="297">
        <v>300</v>
      </c>
      <c r="Y17" s="279"/>
      <c r="Z17" s="279">
        <v>800</v>
      </c>
      <c r="AA17" s="297"/>
      <c r="AB17" s="297">
        <v>2000</v>
      </c>
      <c r="AC17" s="279"/>
      <c r="AD17" s="279"/>
      <c r="AE17" s="279"/>
      <c r="AF17" s="279"/>
    </row>
    <row r="18" spans="1:32" s="261" customFormat="1">
      <c r="A18" s="278" t="s">
        <v>529</v>
      </c>
      <c r="B18" s="104">
        <f t="shared" si="1"/>
        <v>7610</v>
      </c>
      <c r="C18" s="279"/>
      <c r="D18" s="297"/>
      <c r="E18" s="279"/>
      <c r="F18" s="279"/>
      <c r="G18" s="279"/>
      <c r="H18" s="297">
        <v>7610</v>
      </c>
      <c r="I18" s="279"/>
      <c r="J18" s="279"/>
      <c r="K18" s="104">
        <f t="shared" si="0"/>
        <v>7610</v>
      </c>
      <c r="L18" s="279"/>
      <c r="M18" s="297">
        <v>2003</v>
      </c>
      <c r="N18" s="279"/>
      <c r="O18" s="279"/>
      <c r="P18" s="297">
        <v>677</v>
      </c>
      <c r="Q18" s="279">
        <v>1000</v>
      </c>
      <c r="R18" s="279"/>
      <c r="S18" s="279">
        <v>800</v>
      </c>
      <c r="T18" s="297">
        <v>830</v>
      </c>
      <c r="U18" s="279"/>
      <c r="V18" s="297"/>
      <c r="W18" s="297"/>
      <c r="X18" s="297"/>
      <c r="Y18" s="279"/>
      <c r="Z18" s="279"/>
      <c r="AA18" s="297">
        <v>500</v>
      </c>
      <c r="AB18" s="297">
        <v>1000</v>
      </c>
      <c r="AC18" s="279"/>
      <c r="AD18" s="279"/>
      <c r="AE18" s="279">
        <v>800</v>
      </c>
      <c r="AF18" s="279"/>
    </row>
    <row r="19" spans="1:32" s="261" customFormat="1">
      <c r="A19" s="278" t="s">
        <v>592</v>
      </c>
      <c r="B19" s="104">
        <f t="shared" si="1"/>
        <v>12687</v>
      </c>
      <c r="C19" s="279"/>
      <c r="D19" s="297">
        <v>2577</v>
      </c>
      <c r="E19" s="279"/>
      <c r="F19" s="279"/>
      <c r="G19" s="279"/>
      <c r="H19" s="297">
        <v>2010</v>
      </c>
      <c r="I19" s="279">
        <v>8100</v>
      </c>
      <c r="J19" s="279"/>
      <c r="K19" s="104">
        <f t="shared" si="0"/>
        <v>12687</v>
      </c>
      <c r="L19" s="279"/>
      <c r="M19" s="297">
        <v>1926</v>
      </c>
      <c r="N19" s="279"/>
      <c r="O19" s="279"/>
      <c r="P19" s="297">
        <v>651</v>
      </c>
      <c r="Q19" s="279"/>
      <c r="R19" s="279"/>
      <c r="S19" s="279"/>
      <c r="T19" s="297">
        <v>10110</v>
      </c>
      <c r="U19" s="279"/>
      <c r="V19" s="297"/>
      <c r="W19" s="297"/>
      <c r="X19" s="297"/>
      <c r="Y19" s="279"/>
      <c r="Z19" s="279"/>
      <c r="AA19" s="297"/>
      <c r="AB19" s="297"/>
      <c r="AC19" s="279"/>
      <c r="AD19" s="279"/>
      <c r="AE19" s="279"/>
      <c r="AF19" s="279"/>
    </row>
    <row r="20" spans="1:32" ht="15.75" thickBot="1">
      <c r="A20" s="281" t="s">
        <v>524</v>
      </c>
      <c r="B20" s="282">
        <f t="shared" si="1"/>
        <v>7138</v>
      </c>
      <c r="C20" s="283"/>
      <c r="D20" s="283">
        <v>4888</v>
      </c>
      <c r="E20" s="283"/>
      <c r="F20" s="283"/>
      <c r="G20" s="283"/>
      <c r="H20" s="298">
        <v>2250</v>
      </c>
      <c r="I20" s="283"/>
      <c r="J20" s="283"/>
      <c r="K20" s="282">
        <f t="shared" si="0"/>
        <v>7138</v>
      </c>
      <c r="L20" s="283"/>
      <c r="M20" s="298">
        <v>3653</v>
      </c>
      <c r="N20" s="283"/>
      <c r="O20" s="283"/>
      <c r="P20" s="298">
        <v>1235</v>
      </c>
      <c r="Q20" s="283"/>
      <c r="R20" s="283"/>
      <c r="S20" s="283"/>
      <c r="T20" s="283"/>
      <c r="U20" s="283"/>
      <c r="V20" s="298">
        <v>1125</v>
      </c>
      <c r="W20" s="298">
        <v>1125</v>
      </c>
      <c r="X20" s="298"/>
      <c r="Y20" s="283"/>
      <c r="Z20" s="283"/>
      <c r="AA20" s="298"/>
      <c r="AB20" s="298"/>
      <c r="AC20" s="283"/>
      <c r="AD20" s="283"/>
      <c r="AE20" s="283"/>
      <c r="AF20" s="283"/>
    </row>
    <row r="21" spans="1:32" ht="15.75" thickBot="1">
      <c r="A21" s="289" t="s">
        <v>294</v>
      </c>
      <c r="B21" s="288">
        <f t="shared" ref="B21:N21" si="2">SUM(B7:B20)</f>
        <v>185663</v>
      </c>
      <c r="C21" s="288">
        <f t="shared" si="2"/>
        <v>0</v>
      </c>
      <c r="D21" s="288">
        <f t="shared" si="2"/>
        <v>75304</v>
      </c>
      <c r="E21" s="288">
        <f t="shared" si="2"/>
        <v>0</v>
      </c>
      <c r="F21" s="288">
        <f t="shared" si="2"/>
        <v>1000</v>
      </c>
      <c r="G21" s="288">
        <f t="shared" si="2"/>
        <v>0</v>
      </c>
      <c r="H21" s="288">
        <f t="shared" si="2"/>
        <v>73219</v>
      </c>
      <c r="I21" s="288">
        <f t="shared" si="2"/>
        <v>27500</v>
      </c>
      <c r="J21" s="288">
        <f t="shared" si="2"/>
        <v>8640</v>
      </c>
      <c r="K21" s="288">
        <f t="shared" si="2"/>
        <v>236234.7</v>
      </c>
      <c r="L21" s="288">
        <f t="shared" si="2"/>
        <v>1000</v>
      </c>
      <c r="M21" s="288">
        <f t="shared" si="2"/>
        <v>94892</v>
      </c>
      <c r="N21" s="288">
        <f t="shared" si="2"/>
        <v>0</v>
      </c>
      <c r="O21" s="288">
        <f t="shared" ref="O21:P21" si="3">SUM(O7:O20)</f>
        <v>0</v>
      </c>
      <c r="P21" s="288">
        <f t="shared" si="3"/>
        <v>32074.7</v>
      </c>
      <c r="Q21" s="288">
        <f t="shared" ref="Q21:AF21" si="4">SUM(Q7:Q20)</f>
        <v>5218</v>
      </c>
      <c r="R21" s="288">
        <f t="shared" si="4"/>
        <v>606</v>
      </c>
      <c r="S21" s="288">
        <f t="shared" si="4"/>
        <v>2900</v>
      </c>
      <c r="T21" s="288">
        <f t="shared" si="4"/>
        <v>59138</v>
      </c>
      <c r="U21" s="288">
        <f t="shared" si="4"/>
        <v>0</v>
      </c>
      <c r="V21" s="288">
        <f t="shared" si="4"/>
        <v>9292</v>
      </c>
      <c r="W21" s="288">
        <f t="shared" si="4"/>
        <v>13061</v>
      </c>
      <c r="X21" s="288">
        <f t="shared" si="4"/>
        <v>300</v>
      </c>
      <c r="Y21" s="288">
        <f t="shared" si="4"/>
        <v>0</v>
      </c>
      <c r="Z21" s="288">
        <f t="shared" si="4"/>
        <v>800</v>
      </c>
      <c r="AA21" s="288">
        <f t="shared" si="4"/>
        <v>5166</v>
      </c>
      <c r="AB21" s="288">
        <f t="shared" si="4"/>
        <v>10987</v>
      </c>
      <c r="AC21" s="288">
        <f t="shared" si="4"/>
        <v>0</v>
      </c>
      <c r="AD21" s="288">
        <f t="shared" si="4"/>
        <v>0</v>
      </c>
      <c r="AE21" s="288">
        <f t="shared" si="4"/>
        <v>800</v>
      </c>
      <c r="AF21" s="288">
        <f t="shared" si="4"/>
        <v>0</v>
      </c>
    </row>
    <row r="22" spans="1:32" s="261" customFormat="1">
      <c r="A22" s="290" t="s">
        <v>295</v>
      </c>
      <c r="B22" s="291">
        <f>SUM(C22:J22)</f>
        <v>5513</v>
      </c>
      <c r="C22" s="291"/>
      <c r="D22" s="291"/>
      <c r="E22" s="291"/>
      <c r="F22" s="291"/>
      <c r="G22" s="291"/>
      <c r="H22" s="299">
        <v>5513</v>
      </c>
      <c r="I22" s="299"/>
      <c r="J22" s="291"/>
      <c r="K22" s="291">
        <f>SUM(L22:AF22)</f>
        <v>5513</v>
      </c>
      <c r="L22" s="291"/>
      <c r="M22" s="291"/>
      <c r="N22" s="291"/>
      <c r="O22" s="291"/>
      <c r="P22" s="291"/>
      <c r="Q22" s="299"/>
      <c r="R22" s="299"/>
      <c r="S22" s="299"/>
      <c r="T22" s="299"/>
      <c r="U22" s="299"/>
      <c r="V22" s="299"/>
      <c r="W22" s="299">
        <v>1513</v>
      </c>
      <c r="X22" s="291"/>
      <c r="Y22" s="291"/>
      <c r="Z22" s="291"/>
      <c r="AA22" s="291"/>
      <c r="AB22" s="291">
        <v>4000</v>
      </c>
      <c r="AC22" s="291"/>
      <c r="AD22" s="291"/>
      <c r="AE22" s="291"/>
      <c r="AF22" s="291"/>
    </row>
    <row r="23" spans="1:32" s="261" customFormat="1">
      <c r="A23" s="292" t="s">
        <v>527</v>
      </c>
      <c r="B23" s="104">
        <f t="shared" ref="B23:B24" si="5">SUM(C23:J23)</f>
        <v>2610</v>
      </c>
      <c r="C23" s="104"/>
      <c r="D23" s="104"/>
      <c r="E23" s="104"/>
      <c r="F23" s="104"/>
      <c r="G23" s="104"/>
      <c r="H23" s="299">
        <v>810</v>
      </c>
      <c r="I23" s="299">
        <v>1800</v>
      </c>
      <c r="J23" s="104"/>
      <c r="K23" s="104">
        <f>SUM(L23:AF23)</f>
        <v>2610</v>
      </c>
      <c r="L23" s="104"/>
      <c r="M23" s="104"/>
      <c r="N23" s="104"/>
      <c r="O23" s="104"/>
      <c r="P23" s="104"/>
      <c r="Q23" s="299">
        <v>470</v>
      </c>
      <c r="R23" s="299"/>
      <c r="S23" s="299">
        <v>2140</v>
      </c>
      <c r="T23" s="299"/>
      <c r="U23" s="299"/>
      <c r="V23" s="299"/>
      <c r="W23" s="299"/>
      <c r="X23" s="104"/>
      <c r="Y23" s="104"/>
      <c r="Z23" s="104"/>
      <c r="AA23" s="104"/>
      <c r="AB23" s="104"/>
      <c r="AC23" s="104"/>
      <c r="AD23" s="104"/>
      <c r="AE23" s="104"/>
      <c r="AF23" s="104"/>
    </row>
    <row r="24" spans="1:32" s="261" customFormat="1" ht="30.75" thickBot="1">
      <c r="A24" s="294" t="s">
        <v>593</v>
      </c>
      <c r="B24" s="282">
        <f t="shared" si="5"/>
        <v>8343</v>
      </c>
      <c r="C24" s="282"/>
      <c r="D24" s="282"/>
      <c r="E24" s="282"/>
      <c r="F24" s="282"/>
      <c r="G24" s="282"/>
      <c r="H24" s="300">
        <v>8343</v>
      </c>
      <c r="I24" s="300"/>
      <c r="J24" s="282"/>
      <c r="K24" s="293">
        <f>SUM(L24:AF24)</f>
        <v>8343</v>
      </c>
      <c r="L24" s="282"/>
      <c r="M24" s="282"/>
      <c r="N24" s="282"/>
      <c r="O24" s="282"/>
      <c r="P24" s="282"/>
      <c r="Q24" s="300">
        <v>3500</v>
      </c>
      <c r="R24" s="300"/>
      <c r="S24" s="300"/>
      <c r="T24" s="300"/>
      <c r="U24" s="300"/>
      <c r="V24" s="300">
        <v>2000</v>
      </c>
      <c r="W24" s="300">
        <v>843</v>
      </c>
      <c r="X24" s="282"/>
      <c r="Y24" s="282"/>
      <c r="Z24" s="282">
        <v>1000</v>
      </c>
      <c r="AA24" s="282"/>
      <c r="AB24" s="282"/>
      <c r="AC24" s="282"/>
      <c r="AD24" s="282"/>
      <c r="AE24" s="282">
        <v>1000</v>
      </c>
      <c r="AF24" s="282"/>
    </row>
    <row r="25" spans="1:32" s="261" customFormat="1" ht="15.75" thickBot="1">
      <c r="A25" s="307" t="s">
        <v>594</v>
      </c>
      <c r="B25" s="288">
        <f>SUM(B22:B24)</f>
        <v>16466</v>
      </c>
      <c r="C25" s="288">
        <f t="shared" ref="C25:AF25" si="6">SUM(C22:C24)</f>
        <v>0</v>
      </c>
      <c r="D25" s="288">
        <f t="shared" si="6"/>
        <v>0</v>
      </c>
      <c r="E25" s="288">
        <f t="shared" si="6"/>
        <v>0</v>
      </c>
      <c r="F25" s="288">
        <f t="shared" si="6"/>
        <v>0</v>
      </c>
      <c r="G25" s="288">
        <f t="shared" si="6"/>
        <v>0</v>
      </c>
      <c r="H25" s="288">
        <f t="shared" si="6"/>
        <v>14666</v>
      </c>
      <c r="I25" s="288">
        <f t="shared" si="6"/>
        <v>1800</v>
      </c>
      <c r="J25" s="288">
        <f t="shared" si="6"/>
        <v>0</v>
      </c>
      <c r="K25" s="288">
        <f t="shared" si="6"/>
        <v>16466</v>
      </c>
      <c r="L25" s="288">
        <f t="shared" si="6"/>
        <v>0</v>
      </c>
      <c r="M25" s="288">
        <f t="shared" si="6"/>
        <v>0</v>
      </c>
      <c r="N25" s="288">
        <f t="shared" si="6"/>
        <v>0</v>
      </c>
      <c r="O25" s="288">
        <f t="shared" si="6"/>
        <v>0</v>
      </c>
      <c r="P25" s="288">
        <f t="shared" si="6"/>
        <v>0</v>
      </c>
      <c r="Q25" s="288">
        <f t="shared" si="6"/>
        <v>3970</v>
      </c>
      <c r="R25" s="288">
        <f t="shared" si="6"/>
        <v>0</v>
      </c>
      <c r="S25" s="288">
        <f t="shared" si="6"/>
        <v>2140</v>
      </c>
      <c r="T25" s="288">
        <f t="shared" si="6"/>
        <v>0</v>
      </c>
      <c r="U25" s="288">
        <f t="shared" si="6"/>
        <v>0</v>
      </c>
      <c r="V25" s="288">
        <f t="shared" si="6"/>
        <v>2000</v>
      </c>
      <c r="W25" s="288">
        <f t="shared" si="6"/>
        <v>2356</v>
      </c>
      <c r="X25" s="288">
        <f t="shared" si="6"/>
        <v>0</v>
      </c>
      <c r="Y25" s="288">
        <f t="shared" si="6"/>
        <v>0</v>
      </c>
      <c r="Z25" s="288">
        <f t="shared" si="6"/>
        <v>1000</v>
      </c>
      <c r="AA25" s="288">
        <f t="shared" si="6"/>
        <v>0</v>
      </c>
      <c r="AB25" s="288">
        <f t="shared" si="6"/>
        <v>4000</v>
      </c>
      <c r="AC25" s="288">
        <f t="shared" si="6"/>
        <v>0</v>
      </c>
      <c r="AD25" s="288">
        <f t="shared" si="6"/>
        <v>0</v>
      </c>
      <c r="AE25" s="288">
        <f t="shared" si="6"/>
        <v>1000</v>
      </c>
      <c r="AF25" s="288">
        <f t="shared" si="6"/>
        <v>0</v>
      </c>
    </row>
    <row r="26" spans="1:32">
      <c r="A26" s="278" t="s">
        <v>317</v>
      </c>
      <c r="B26" s="285">
        <f>SUM(C26:J26)</f>
        <v>73267</v>
      </c>
      <c r="C26" s="286"/>
      <c r="D26" s="299">
        <v>52922.999999999993</v>
      </c>
      <c r="E26" s="299"/>
      <c r="F26" s="299">
        <v>3000</v>
      </c>
      <c r="G26" s="299"/>
      <c r="H26" s="299">
        <v>10624</v>
      </c>
      <c r="I26" s="299">
        <v>6720</v>
      </c>
      <c r="J26" s="286"/>
      <c r="K26" s="285">
        <f t="shared" ref="K26:K32" si="7">SUM(L26:AF26)</f>
        <v>22695</v>
      </c>
      <c r="L26" s="286"/>
      <c r="M26" s="286"/>
      <c r="N26" s="286"/>
      <c r="O26" s="286"/>
      <c r="P26" s="286"/>
      <c r="Q26" s="286"/>
      <c r="R26" s="286"/>
      <c r="S26" s="286"/>
      <c r="T26" s="299">
        <v>11844</v>
      </c>
      <c r="U26" s="299"/>
      <c r="V26" s="299">
        <v>2000</v>
      </c>
      <c r="W26" s="299">
        <v>2500</v>
      </c>
      <c r="X26" s="286"/>
      <c r="Y26" s="286"/>
      <c r="Z26" s="299"/>
      <c r="AA26" s="299">
        <v>2351</v>
      </c>
      <c r="AB26" s="299">
        <v>4000</v>
      </c>
      <c r="AC26" s="299"/>
      <c r="AD26" s="301"/>
      <c r="AE26" s="295"/>
      <c r="AF26" s="286"/>
    </row>
    <row r="27" spans="1:32">
      <c r="A27" s="284" t="s">
        <v>535</v>
      </c>
      <c r="B27" s="104">
        <f t="shared" ref="B27:B28" si="8">SUM(C27:I27)</f>
        <v>17517</v>
      </c>
      <c r="C27" s="279"/>
      <c r="D27" s="299"/>
      <c r="E27" s="299"/>
      <c r="F27" s="299"/>
      <c r="G27" s="299"/>
      <c r="H27" s="299">
        <v>5397</v>
      </c>
      <c r="I27" s="299">
        <v>12120</v>
      </c>
      <c r="J27" s="279"/>
      <c r="K27" s="104">
        <f t="shared" si="7"/>
        <v>17517</v>
      </c>
      <c r="L27" s="279"/>
      <c r="M27" s="279"/>
      <c r="N27" s="279">
        <v>500</v>
      </c>
      <c r="O27" s="279"/>
      <c r="P27" s="299">
        <v>170</v>
      </c>
      <c r="Q27" s="299">
        <v>2800</v>
      </c>
      <c r="R27" s="279"/>
      <c r="S27" s="279"/>
      <c r="T27" s="299">
        <v>5050</v>
      </c>
      <c r="U27" s="299"/>
      <c r="V27" s="299">
        <v>600</v>
      </c>
      <c r="W27" s="299">
        <v>2700</v>
      </c>
      <c r="X27" s="279"/>
      <c r="Y27" s="279"/>
      <c r="Z27" s="299">
        <v>400</v>
      </c>
      <c r="AA27" s="299"/>
      <c r="AB27" s="299">
        <v>4797</v>
      </c>
      <c r="AC27" s="299"/>
      <c r="AD27" s="299">
        <v>300</v>
      </c>
      <c r="AE27" s="279">
        <v>200</v>
      </c>
      <c r="AF27" s="279"/>
    </row>
    <row r="28" spans="1:32" ht="15.75" thickBot="1">
      <c r="A28" s="281" t="s">
        <v>528</v>
      </c>
      <c r="B28" s="282">
        <f t="shared" si="8"/>
        <v>5093</v>
      </c>
      <c r="C28" s="283"/>
      <c r="D28" s="300"/>
      <c r="E28" s="300"/>
      <c r="F28" s="300"/>
      <c r="G28" s="300"/>
      <c r="H28" s="300">
        <v>5093</v>
      </c>
      <c r="I28" s="300"/>
      <c r="J28" s="283"/>
      <c r="K28" s="282">
        <f t="shared" si="7"/>
        <v>5093</v>
      </c>
      <c r="L28" s="283"/>
      <c r="M28" s="283">
        <v>3806</v>
      </c>
      <c r="N28" s="283"/>
      <c r="O28" s="283"/>
      <c r="P28" s="300">
        <v>1287</v>
      </c>
      <c r="Q28" s="300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</row>
    <row r="29" spans="1:32" ht="15.75" thickBot="1">
      <c r="A29" s="287" t="s">
        <v>297</v>
      </c>
      <c r="B29" s="288">
        <f t="shared" ref="B29:J29" si="9">SUM(B26:B28)</f>
        <v>95877</v>
      </c>
      <c r="C29" s="288">
        <f t="shared" si="9"/>
        <v>0</v>
      </c>
      <c r="D29" s="288">
        <f t="shared" si="9"/>
        <v>52922.999999999993</v>
      </c>
      <c r="E29" s="288">
        <f t="shared" si="9"/>
        <v>0</v>
      </c>
      <c r="F29" s="288">
        <f t="shared" si="9"/>
        <v>3000</v>
      </c>
      <c r="G29" s="288">
        <f t="shared" si="9"/>
        <v>0</v>
      </c>
      <c r="H29" s="288">
        <f t="shared" si="9"/>
        <v>21114</v>
      </c>
      <c r="I29" s="288">
        <f t="shared" si="9"/>
        <v>18840</v>
      </c>
      <c r="J29" s="288">
        <f t="shared" si="9"/>
        <v>0</v>
      </c>
      <c r="K29" s="288">
        <f t="shared" si="7"/>
        <v>45305</v>
      </c>
      <c r="L29" s="288">
        <f t="shared" ref="L29:M29" si="10">SUM(L26:L28)</f>
        <v>0</v>
      </c>
      <c r="M29" s="288">
        <f t="shared" si="10"/>
        <v>3806</v>
      </c>
      <c r="N29" s="288">
        <f t="shared" ref="N29:AF29" si="11">SUM(N26:N28)</f>
        <v>500</v>
      </c>
      <c r="O29" s="288">
        <f t="shared" si="11"/>
        <v>0</v>
      </c>
      <c r="P29" s="288">
        <f t="shared" si="11"/>
        <v>1457</v>
      </c>
      <c r="Q29" s="288">
        <f t="shared" si="11"/>
        <v>2800</v>
      </c>
      <c r="R29" s="288">
        <f t="shared" si="11"/>
        <v>0</v>
      </c>
      <c r="S29" s="288">
        <f t="shared" si="11"/>
        <v>0</v>
      </c>
      <c r="T29" s="288">
        <f t="shared" si="11"/>
        <v>16894</v>
      </c>
      <c r="U29" s="288">
        <f t="shared" si="11"/>
        <v>0</v>
      </c>
      <c r="V29" s="288">
        <f t="shared" si="11"/>
        <v>2600</v>
      </c>
      <c r="W29" s="288">
        <f t="shared" si="11"/>
        <v>5200</v>
      </c>
      <c r="X29" s="288">
        <f t="shared" si="11"/>
        <v>0</v>
      </c>
      <c r="Y29" s="288">
        <f t="shared" si="11"/>
        <v>0</v>
      </c>
      <c r="Z29" s="288">
        <f t="shared" si="11"/>
        <v>400</v>
      </c>
      <c r="AA29" s="288">
        <f t="shared" si="11"/>
        <v>2351</v>
      </c>
      <c r="AB29" s="288">
        <f t="shared" si="11"/>
        <v>8797</v>
      </c>
      <c r="AC29" s="288">
        <f t="shared" si="11"/>
        <v>0</v>
      </c>
      <c r="AD29" s="288">
        <f t="shared" si="11"/>
        <v>300</v>
      </c>
      <c r="AE29" s="288">
        <f t="shared" si="11"/>
        <v>200</v>
      </c>
      <c r="AF29" s="288">
        <f t="shared" si="11"/>
        <v>0</v>
      </c>
    </row>
    <row r="30" spans="1:32">
      <c r="A30" s="278" t="s">
        <v>523</v>
      </c>
      <c r="B30" s="285">
        <f>SUM(C30:I30)</f>
        <v>3000</v>
      </c>
      <c r="C30" s="297">
        <v>3000</v>
      </c>
      <c r="D30" s="285"/>
      <c r="E30" s="285"/>
      <c r="F30" s="285"/>
      <c r="G30" s="285"/>
      <c r="H30" s="285"/>
      <c r="I30" s="285"/>
      <c r="J30" s="285"/>
      <c r="K30" s="285">
        <f t="shared" si="7"/>
        <v>3000</v>
      </c>
      <c r="L30" s="286"/>
      <c r="M30" s="299"/>
      <c r="N30" s="299"/>
      <c r="O30" s="299"/>
      <c r="P30" s="299"/>
      <c r="Q30" s="302"/>
      <c r="R30" s="302"/>
      <c r="S30" s="302"/>
      <c r="T30" s="302"/>
      <c r="U30" s="302"/>
      <c r="V30" s="302"/>
      <c r="W30" s="302"/>
      <c r="X30" s="299"/>
      <c r="Y30" s="297">
        <v>3000</v>
      </c>
      <c r="Z30" s="302"/>
      <c r="AA30" s="302"/>
      <c r="AB30" s="302"/>
      <c r="AC30" s="302"/>
      <c r="AD30" s="286"/>
      <c r="AE30" s="286"/>
      <c r="AF30" s="286"/>
    </row>
    <row r="31" spans="1:32" s="261" customFormat="1">
      <c r="A31" s="278" t="s">
        <v>522</v>
      </c>
      <c r="B31" s="285">
        <f>SUM(C31:I31)</f>
        <v>101515</v>
      </c>
      <c r="C31" s="297">
        <v>101515</v>
      </c>
      <c r="D31" s="285"/>
      <c r="E31" s="285"/>
      <c r="F31" s="285"/>
      <c r="G31" s="285"/>
      <c r="H31" s="285"/>
      <c r="I31" s="285"/>
      <c r="J31" s="285"/>
      <c r="K31" s="104">
        <f t="shared" si="7"/>
        <v>101515</v>
      </c>
      <c r="L31" s="286"/>
      <c r="M31" s="297">
        <v>27191</v>
      </c>
      <c r="N31" s="297"/>
      <c r="O31" s="297"/>
      <c r="P31" s="297">
        <v>9190</v>
      </c>
      <c r="Q31" s="297">
        <v>1004</v>
      </c>
      <c r="R31" s="297">
        <v>700</v>
      </c>
      <c r="S31" s="297"/>
      <c r="T31" s="297">
        <v>600</v>
      </c>
      <c r="U31" s="297"/>
      <c r="V31" s="297">
        <v>330</v>
      </c>
      <c r="W31" s="297"/>
      <c r="X31" s="297">
        <v>600</v>
      </c>
      <c r="Y31" s="297">
        <v>60900</v>
      </c>
      <c r="Z31" s="297"/>
      <c r="AA31" s="297"/>
      <c r="AB31" s="297">
        <v>1000</v>
      </c>
      <c r="AC31" s="297"/>
      <c r="AD31" s="296"/>
      <c r="AE31" s="296"/>
      <c r="AF31" s="296"/>
    </row>
    <row r="32" spans="1:32" ht="15.75" thickBot="1">
      <c r="A32" s="303" t="s">
        <v>528</v>
      </c>
      <c r="B32" s="282">
        <f t="shared" ref="B32" si="12">SUM(C32:I32)</f>
        <v>172086</v>
      </c>
      <c r="C32" s="298">
        <v>172086</v>
      </c>
      <c r="D32" s="282"/>
      <c r="E32" s="282"/>
      <c r="F32" s="282"/>
      <c r="G32" s="282"/>
      <c r="H32" s="282"/>
      <c r="I32" s="282"/>
      <c r="J32" s="282"/>
      <c r="K32" s="282">
        <f t="shared" si="7"/>
        <v>172086</v>
      </c>
      <c r="L32" s="283"/>
      <c r="M32" s="298">
        <v>26467</v>
      </c>
      <c r="N32" s="298"/>
      <c r="O32" s="298"/>
      <c r="P32" s="298">
        <v>8946</v>
      </c>
      <c r="Q32" s="298"/>
      <c r="R32" s="298"/>
      <c r="S32" s="298"/>
      <c r="T32" s="298">
        <v>20500</v>
      </c>
      <c r="U32" s="298">
        <v>800</v>
      </c>
      <c r="V32" s="298"/>
      <c r="W32" s="298">
        <v>4873</v>
      </c>
      <c r="X32" s="298">
        <v>400</v>
      </c>
      <c r="Y32" s="298">
        <v>110000</v>
      </c>
      <c r="Z32" s="298"/>
      <c r="AA32" s="298"/>
      <c r="AB32" s="298"/>
      <c r="AC32" s="298">
        <v>100</v>
      </c>
      <c r="AD32" s="304"/>
      <c r="AE32" s="304"/>
      <c r="AF32" s="304"/>
    </row>
    <row r="33" spans="1:33" ht="15.75" thickBot="1">
      <c r="A33" s="287" t="s">
        <v>318</v>
      </c>
      <c r="B33" s="288">
        <f t="shared" ref="B33:K33" si="13">SUM(B30:B32)</f>
        <v>276601</v>
      </c>
      <c r="C33" s="288">
        <f t="shared" si="13"/>
        <v>276601</v>
      </c>
      <c r="D33" s="288">
        <f t="shared" si="13"/>
        <v>0</v>
      </c>
      <c r="E33" s="288">
        <f t="shared" si="13"/>
        <v>0</v>
      </c>
      <c r="F33" s="288">
        <f t="shared" si="13"/>
        <v>0</v>
      </c>
      <c r="G33" s="288">
        <f t="shared" si="13"/>
        <v>0</v>
      </c>
      <c r="H33" s="288">
        <f t="shared" si="13"/>
        <v>0</v>
      </c>
      <c r="I33" s="288">
        <f t="shared" si="13"/>
        <v>0</v>
      </c>
      <c r="J33" s="288">
        <f t="shared" si="13"/>
        <v>0</v>
      </c>
      <c r="K33" s="288">
        <f t="shared" si="13"/>
        <v>276601</v>
      </c>
      <c r="L33" s="288">
        <f t="shared" ref="L33:M33" si="14">SUM(L30:L32)</f>
        <v>0</v>
      </c>
      <c r="M33" s="288">
        <f t="shared" si="14"/>
        <v>53658</v>
      </c>
      <c r="N33" s="288">
        <f t="shared" ref="N33:AF33" si="15">SUM(N30:N32)</f>
        <v>0</v>
      </c>
      <c r="O33" s="288">
        <f t="shared" si="15"/>
        <v>0</v>
      </c>
      <c r="P33" s="288">
        <f t="shared" si="15"/>
        <v>18136</v>
      </c>
      <c r="Q33" s="288">
        <f t="shared" si="15"/>
        <v>1004</v>
      </c>
      <c r="R33" s="288">
        <f t="shared" si="15"/>
        <v>700</v>
      </c>
      <c r="S33" s="288">
        <f t="shared" si="15"/>
        <v>0</v>
      </c>
      <c r="T33" s="288">
        <f t="shared" si="15"/>
        <v>21100</v>
      </c>
      <c r="U33" s="288">
        <f t="shared" si="15"/>
        <v>800</v>
      </c>
      <c r="V33" s="288">
        <f t="shared" si="15"/>
        <v>330</v>
      </c>
      <c r="W33" s="288">
        <f t="shared" si="15"/>
        <v>4873</v>
      </c>
      <c r="X33" s="288">
        <f t="shared" si="15"/>
        <v>1000</v>
      </c>
      <c r="Y33" s="288">
        <f t="shared" si="15"/>
        <v>173900</v>
      </c>
      <c r="Z33" s="288">
        <f t="shared" si="15"/>
        <v>0</v>
      </c>
      <c r="AA33" s="288">
        <f t="shared" si="15"/>
        <v>0</v>
      </c>
      <c r="AB33" s="288">
        <f t="shared" si="15"/>
        <v>1000</v>
      </c>
      <c r="AC33" s="288">
        <f t="shared" si="15"/>
        <v>100</v>
      </c>
      <c r="AD33" s="288">
        <f t="shared" si="15"/>
        <v>0</v>
      </c>
      <c r="AE33" s="288">
        <f t="shared" si="15"/>
        <v>0</v>
      </c>
      <c r="AF33" s="288">
        <f t="shared" si="15"/>
        <v>0</v>
      </c>
    </row>
    <row r="34" spans="1:33">
      <c r="A34" s="305" t="s">
        <v>596</v>
      </c>
      <c r="B34" s="285">
        <f>SUM(C34:I34)</f>
        <v>1040930</v>
      </c>
      <c r="C34" s="286"/>
      <c r="D34" s="286"/>
      <c r="E34" s="286">
        <f>931000-8000</f>
        <v>923000</v>
      </c>
      <c r="F34" s="286">
        <v>89850</v>
      </c>
      <c r="G34" s="286"/>
      <c r="H34" s="286">
        <v>28080</v>
      </c>
      <c r="I34" s="286"/>
      <c r="J34" s="286"/>
      <c r="K34" s="285">
        <f>SUM(L34:AF34)</f>
        <v>0</v>
      </c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</row>
    <row r="35" spans="1:33" s="261" customFormat="1">
      <c r="A35" s="280" t="s">
        <v>595</v>
      </c>
      <c r="B35" s="104">
        <f t="shared" ref="B35:B36" si="16">SUM(C35:I35)</f>
        <v>8000</v>
      </c>
      <c r="C35" s="279"/>
      <c r="D35" s="279"/>
      <c r="E35" s="279">
        <v>8000</v>
      </c>
      <c r="F35" s="279"/>
      <c r="G35" s="279"/>
      <c r="H35" s="279"/>
      <c r="I35" s="279"/>
      <c r="J35" s="279"/>
      <c r="K35" s="104">
        <f>SUM(L35:AF35)</f>
        <v>0</v>
      </c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</row>
    <row r="36" spans="1:33">
      <c r="A36" s="280" t="s">
        <v>536</v>
      </c>
      <c r="B36" s="104">
        <f t="shared" si="16"/>
        <v>375000</v>
      </c>
      <c r="C36" s="279"/>
      <c r="D36" s="279"/>
      <c r="E36" s="279">
        <v>375000</v>
      </c>
      <c r="F36" s="279"/>
      <c r="G36" s="279"/>
      <c r="H36" s="279"/>
      <c r="I36" s="279"/>
      <c r="J36" s="279"/>
      <c r="K36" s="104">
        <f>SUM(L36:AF36)</f>
        <v>0</v>
      </c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</row>
    <row r="37" spans="1:33" s="182" customFormat="1" ht="15.75" thickBot="1">
      <c r="A37" s="306" t="s">
        <v>537</v>
      </c>
      <c r="B37" s="282">
        <f>SUM(C37:I37)</f>
        <v>298588</v>
      </c>
      <c r="C37" s="283"/>
      <c r="D37" s="283"/>
      <c r="E37" s="283"/>
      <c r="F37" s="283">
        <v>800</v>
      </c>
      <c r="G37" s="283">
        <v>297788</v>
      </c>
      <c r="H37" s="283"/>
      <c r="I37" s="283"/>
      <c r="J37" s="283"/>
      <c r="K37" s="104">
        <f t="shared" ref="K37:K38" si="17">SUM(L37:AF37)</f>
        <v>0</v>
      </c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</row>
    <row r="38" spans="1:33" ht="15.75" thickBot="1">
      <c r="A38" s="287" t="s">
        <v>416</v>
      </c>
      <c r="B38" s="288">
        <f>SUM(C38:I38)</f>
        <v>1722518</v>
      </c>
      <c r="C38" s="288">
        <f t="shared" ref="C38:J38" si="18">SUM(C34:C37)</f>
        <v>0</v>
      </c>
      <c r="D38" s="288">
        <f t="shared" si="18"/>
        <v>0</v>
      </c>
      <c r="E38" s="288">
        <f t="shared" si="18"/>
        <v>1306000</v>
      </c>
      <c r="F38" s="288">
        <f t="shared" si="18"/>
        <v>90650</v>
      </c>
      <c r="G38" s="288">
        <f t="shared" si="18"/>
        <v>297788</v>
      </c>
      <c r="H38" s="288">
        <f t="shared" si="18"/>
        <v>28080</v>
      </c>
      <c r="I38" s="288">
        <f t="shared" si="18"/>
        <v>0</v>
      </c>
      <c r="J38" s="288">
        <f t="shared" si="18"/>
        <v>0</v>
      </c>
      <c r="K38" s="104">
        <f t="shared" si="17"/>
        <v>0</v>
      </c>
      <c r="L38" s="288">
        <f t="shared" ref="L38" si="19">SUM(L34:L37)</f>
        <v>0</v>
      </c>
      <c r="M38" s="288">
        <f t="shared" ref="M38" si="20">SUM(M34:M37)</f>
        <v>0</v>
      </c>
      <c r="N38" s="288">
        <f t="shared" ref="N38:AF38" si="21">SUM(N34:N37)</f>
        <v>0</v>
      </c>
      <c r="O38" s="288">
        <f t="shared" si="21"/>
        <v>0</v>
      </c>
      <c r="P38" s="288">
        <f t="shared" si="21"/>
        <v>0</v>
      </c>
      <c r="Q38" s="288">
        <f t="shared" si="21"/>
        <v>0</v>
      </c>
      <c r="R38" s="288">
        <f t="shared" si="21"/>
        <v>0</v>
      </c>
      <c r="S38" s="288">
        <f t="shared" si="21"/>
        <v>0</v>
      </c>
      <c r="T38" s="288">
        <f t="shared" si="21"/>
        <v>0</v>
      </c>
      <c r="U38" s="288">
        <f t="shared" si="21"/>
        <v>0</v>
      </c>
      <c r="V38" s="288">
        <f t="shared" si="21"/>
        <v>0</v>
      </c>
      <c r="W38" s="288">
        <f t="shared" si="21"/>
        <v>0</v>
      </c>
      <c r="X38" s="288">
        <f t="shared" si="21"/>
        <v>0</v>
      </c>
      <c r="Y38" s="288">
        <f t="shared" si="21"/>
        <v>0</v>
      </c>
      <c r="Z38" s="288">
        <f t="shared" si="21"/>
        <v>0</v>
      </c>
      <c r="AA38" s="288">
        <f t="shared" si="21"/>
        <v>0</v>
      </c>
      <c r="AB38" s="288">
        <f t="shared" si="21"/>
        <v>0</v>
      </c>
      <c r="AC38" s="288">
        <f t="shared" si="21"/>
        <v>0</v>
      </c>
      <c r="AD38" s="288">
        <f t="shared" si="21"/>
        <v>0</v>
      </c>
      <c r="AE38" s="288">
        <f t="shared" si="21"/>
        <v>0</v>
      </c>
      <c r="AF38" s="288">
        <f t="shared" si="21"/>
        <v>0</v>
      </c>
    </row>
    <row r="39" spans="1:33" s="261" customFormat="1">
      <c r="AC39" s="130"/>
      <c r="AD39" s="130"/>
      <c r="AE39" s="130"/>
      <c r="AF39" s="130"/>
      <c r="AG39" s="130"/>
    </row>
    <row r="40" spans="1:33">
      <c r="A40" s="94" t="s">
        <v>226</v>
      </c>
      <c r="AC40" s="130"/>
      <c r="AD40" s="130"/>
      <c r="AE40" s="130"/>
      <c r="AF40" s="130"/>
      <c r="AG40" s="130"/>
    </row>
    <row r="41" spans="1:33">
      <c r="A41" s="94"/>
      <c r="AC41" s="130"/>
      <c r="AD41" s="130"/>
      <c r="AE41" s="130"/>
      <c r="AF41" s="130"/>
      <c r="AG41" s="130"/>
    </row>
    <row r="42" spans="1:33">
      <c r="A42" s="266" t="s">
        <v>551</v>
      </c>
    </row>
    <row r="43" spans="1:33">
      <c r="A43" s="266" t="s">
        <v>552</v>
      </c>
    </row>
  </sheetData>
  <mergeCells count="1">
    <mergeCell ref="B3:S3"/>
  </mergeCells>
  <pageMargins left="0.70866141732283472" right="0.70866141732283472" top="0.94488188976377963" bottom="0.74803149606299213" header="0.31496062992125984" footer="0.31496062992125984"/>
  <pageSetup paperSize="9" scale="80" orientation="landscape" r:id="rId1"/>
  <headerFooter>
    <oddHeader>&amp;RLisa 6
Tartu Linnavalitsuse  30.12.2014. a 
korralduse nr juurde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42"/>
  <sheetViews>
    <sheetView topLeftCell="A16" workbookViewId="0">
      <selection activeCell="R36" sqref="R36"/>
    </sheetView>
  </sheetViews>
  <sheetFormatPr defaultRowHeight="15"/>
  <cols>
    <col min="1" max="1" width="26.5703125" customWidth="1"/>
    <col min="2" max="2" width="10.7109375" bestFit="1" customWidth="1"/>
    <col min="3" max="3" width="8.28515625" bestFit="1" customWidth="1"/>
    <col min="4" max="4" width="9.140625" bestFit="1" customWidth="1"/>
    <col min="5" max="5" width="8.28515625" bestFit="1" customWidth="1"/>
    <col min="6" max="6" width="5.85546875" customWidth="1"/>
    <col min="7" max="7" width="5.85546875" style="261" customWidth="1"/>
    <col min="8" max="8" width="5.85546875" customWidth="1"/>
    <col min="9" max="9" width="5.85546875" style="261" customWidth="1"/>
    <col min="10" max="10" width="8.28515625" bestFit="1" customWidth="1"/>
    <col min="11" max="11" width="5.85546875" style="182" customWidth="1"/>
    <col min="12" max="14" width="5.85546875" customWidth="1"/>
    <col min="15" max="15" width="7" bestFit="1" customWidth="1"/>
    <col min="16" max="16" width="5.85546875" customWidth="1"/>
    <col min="17" max="17" width="7" bestFit="1" customWidth="1"/>
    <col min="18" max="20" width="5.85546875" customWidth="1"/>
    <col min="259" max="259" width="26.5703125" customWidth="1"/>
    <col min="260" max="260" width="13.42578125" customWidth="1"/>
    <col min="261" max="261" width="12.28515625" customWidth="1"/>
    <col min="262" max="263" width="12.85546875" customWidth="1"/>
    <col min="264" max="264" width="10.5703125" customWidth="1"/>
    <col min="265" max="266" width="10.42578125" customWidth="1"/>
    <col min="267" max="267" width="12.42578125" customWidth="1"/>
    <col min="268" max="268" width="10" customWidth="1"/>
    <col min="269" max="269" width="10.28515625" customWidth="1"/>
    <col min="270" max="270" width="11.28515625" customWidth="1"/>
    <col min="271" max="271" width="10.7109375" customWidth="1"/>
    <col min="272" max="272" width="11" customWidth="1"/>
    <col min="273" max="273" width="11.85546875" customWidth="1"/>
    <col min="274" max="274" width="12.85546875" customWidth="1"/>
    <col min="275" max="275" width="11" customWidth="1"/>
    <col min="276" max="276" width="11.85546875" customWidth="1"/>
    <col min="515" max="515" width="26.5703125" customWidth="1"/>
    <col min="516" max="516" width="13.42578125" customWidth="1"/>
    <col min="517" max="517" width="12.28515625" customWidth="1"/>
    <col min="518" max="519" width="12.85546875" customWidth="1"/>
    <col min="520" max="520" width="10.5703125" customWidth="1"/>
    <col min="521" max="522" width="10.42578125" customWidth="1"/>
    <col min="523" max="523" width="12.42578125" customWidth="1"/>
    <col min="524" max="524" width="10" customWidth="1"/>
    <col min="525" max="525" width="10.28515625" customWidth="1"/>
    <col min="526" max="526" width="11.28515625" customWidth="1"/>
    <col min="527" max="527" width="10.7109375" customWidth="1"/>
    <col min="528" max="528" width="11" customWidth="1"/>
    <col min="529" max="529" width="11.85546875" customWidth="1"/>
    <col min="530" max="530" width="12.85546875" customWidth="1"/>
    <col min="531" max="531" width="11" customWidth="1"/>
    <col min="532" max="532" width="11.85546875" customWidth="1"/>
    <col min="771" max="771" width="26.5703125" customWidth="1"/>
    <col min="772" max="772" width="13.42578125" customWidth="1"/>
    <col min="773" max="773" width="12.28515625" customWidth="1"/>
    <col min="774" max="775" width="12.85546875" customWidth="1"/>
    <col min="776" max="776" width="10.5703125" customWidth="1"/>
    <col min="777" max="778" width="10.42578125" customWidth="1"/>
    <col min="779" max="779" width="12.42578125" customWidth="1"/>
    <col min="780" max="780" width="10" customWidth="1"/>
    <col min="781" max="781" width="10.28515625" customWidth="1"/>
    <col min="782" max="782" width="11.28515625" customWidth="1"/>
    <col min="783" max="783" width="10.7109375" customWidth="1"/>
    <col min="784" max="784" width="11" customWidth="1"/>
    <col min="785" max="785" width="11.85546875" customWidth="1"/>
    <col min="786" max="786" width="12.85546875" customWidth="1"/>
    <col min="787" max="787" width="11" customWidth="1"/>
    <col min="788" max="788" width="11.85546875" customWidth="1"/>
    <col min="1027" max="1027" width="26.5703125" customWidth="1"/>
    <col min="1028" max="1028" width="13.42578125" customWidth="1"/>
    <col min="1029" max="1029" width="12.28515625" customWidth="1"/>
    <col min="1030" max="1031" width="12.85546875" customWidth="1"/>
    <col min="1032" max="1032" width="10.5703125" customWidth="1"/>
    <col min="1033" max="1034" width="10.42578125" customWidth="1"/>
    <col min="1035" max="1035" width="12.42578125" customWidth="1"/>
    <col min="1036" max="1036" width="10" customWidth="1"/>
    <col min="1037" max="1037" width="10.28515625" customWidth="1"/>
    <col min="1038" max="1038" width="11.28515625" customWidth="1"/>
    <col min="1039" max="1039" width="10.7109375" customWidth="1"/>
    <col min="1040" max="1040" width="11" customWidth="1"/>
    <col min="1041" max="1041" width="11.85546875" customWidth="1"/>
    <col min="1042" max="1042" width="12.85546875" customWidth="1"/>
    <col min="1043" max="1043" width="11" customWidth="1"/>
    <col min="1044" max="1044" width="11.85546875" customWidth="1"/>
    <col min="1283" max="1283" width="26.5703125" customWidth="1"/>
    <col min="1284" max="1284" width="13.42578125" customWidth="1"/>
    <col min="1285" max="1285" width="12.28515625" customWidth="1"/>
    <col min="1286" max="1287" width="12.85546875" customWidth="1"/>
    <col min="1288" max="1288" width="10.5703125" customWidth="1"/>
    <col min="1289" max="1290" width="10.42578125" customWidth="1"/>
    <col min="1291" max="1291" width="12.42578125" customWidth="1"/>
    <col min="1292" max="1292" width="10" customWidth="1"/>
    <col min="1293" max="1293" width="10.28515625" customWidth="1"/>
    <col min="1294" max="1294" width="11.28515625" customWidth="1"/>
    <col min="1295" max="1295" width="10.7109375" customWidth="1"/>
    <col min="1296" max="1296" width="11" customWidth="1"/>
    <col min="1297" max="1297" width="11.85546875" customWidth="1"/>
    <col min="1298" max="1298" width="12.85546875" customWidth="1"/>
    <col min="1299" max="1299" width="11" customWidth="1"/>
    <col min="1300" max="1300" width="11.85546875" customWidth="1"/>
    <col min="1539" max="1539" width="26.5703125" customWidth="1"/>
    <col min="1540" max="1540" width="13.42578125" customWidth="1"/>
    <col min="1541" max="1541" width="12.28515625" customWidth="1"/>
    <col min="1542" max="1543" width="12.85546875" customWidth="1"/>
    <col min="1544" max="1544" width="10.5703125" customWidth="1"/>
    <col min="1545" max="1546" width="10.42578125" customWidth="1"/>
    <col min="1547" max="1547" width="12.42578125" customWidth="1"/>
    <col min="1548" max="1548" width="10" customWidth="1"/>
    <col min="1549" max="1549" width="10.28515625" customWidth="1"/>
    <col min="1550" max="1550" width="11.28515625" customWidth="1"/>
    <col min="1551" max="1551" width="10.7109375" customWidth="1"/>
    <col min="1552" max="1552" width="11" customWidth="1"/>
    <col min="1553" max="1553" width="11.85546875" customWidth="1"/>
    <col min="1554" max="1554" width="12.85546875" customWidth="1"/>
    <col min="1555" max="1555" width="11" customWidth="1"/>
    <col min="1556" max="1556" width="11.85546875" customWidth="1"/>
    <col min="1795" max="1795" width="26.5703125" customWidth="1"/>
    <col min="1796" max="1796" width="13.42578125" customWidth="1"/>
    <col min="1797" max="1797" width="12.28515625" customWidth="1"/>
    <col min="1798" max="1799" width="12.85546875" customWidth="1"/>
    <col min="1800" max="1800" width="10.5703125" customWidth="1"/>
    <col min="1801" max="1802" width="10.42578125" customWidth="1"/>
    <col min="1803" max="1803" width="12.42578125" customWidth="1"/>
    <col min="1804" max="1804" width="10" customWidth="1"/>
    <col min="1805" max="1805" width="10.28515625" customWidth="1"/>
    <col min="1806" max="1806" width="11.28515625" customWidth="1"/>
    <col min="1807" max="1807" width="10.7109375" customWidth="1"/>
    <col min="1808" max="1808" width="11" customWidth="1"/>
    <col min="1809" max="1809" width="11.85546875" customWidth="1"/>
    <col min="1810" max="1810" width="12.85546875" customWidth="1"/>
    <col min="1811" max="1811" width="11" customWidth="1"/>
    <col min="1812" max="1812" width="11.85546875" customWidth="1"/>
    <col min="2051" max="2051" width="26.5703125" customWidth="1"/>
    <col min="2052" max="2052" width="13.42578125" customWidth="1"/>
    <col min="2053" max="2053" width="12.28515625" customWidth="1"/>
    <col min="2054" max="2055" width="12.85546875" customWidth="1"/>
    <col min="2056" max="2056" width="10.5703125" customWidth="1"/>
    <col min="2057" max="2058" width="10.42578125" customWidth="1"/>
    <col min="2059" max="2059" width="12.42578125" customWidth="1"/>
    <col min="2060" max="2060" width="10" customWidth="1"/>
    <col min="2061" max="2061" width="10.28515625" customWidth="1"/>
    <col min="2062" max="2062" width="11.28515625" customWidth="1"/>
    <col min="2063" max="2063" width="10.7109375" customWidth="1"/>
    <col min="2064" max="2064" width="11" customWidth="1"/>
    <col min="2065" max="2065" width="11.85546875" customWidth="1"/>
    <col min="2066" max="2066" width="12.85546875" customWidth="1"/>
    <col min="2067" max="2067" width="11" customWidth="1"/>
    <col min="2068" max="2068" width="11.85546875" customWidth="1"/>
    <col min="2307" max="2307" width="26.5703125" customWidth="1"/>
    <col min="2308" max="2308" width="13.42578125" customWidth="1"/>
    <col min="2309" max="2309" width="12.28515625" customWidth="1"/>
    <col min="2310" max="2311" width="12.85546875" customWidth="1"/>
    <col min="2312" max="2312" width="10.5703125" customWidth="1"/>
    <col min="2313" max="2314" width="10.42578125" customWidth="1"/>
    <col min="2315" max="2315" width="12.42578125" customWidth="1"/>
    <col min="2316" max="2316" width="10" customWidth="1"/>
    <col min="2317" max="2317" width="10.28515625" customWidth="1"/>
    <col min="2318" max="2318" width="11.28515625" customWidth="1"/>
    <col min="2319" max="2319" width="10.7109375" customWidth="1"/>
    <col min="2320" max="2320" width="11" customWidth="1"/>
    <col min="2321" max="2321" width="11.85546875" customWidth="1"/>
    <col min="2322" max="2322" width="12.85546875" customWidth="1"/>
    <col min="2323" max="2323" width="11" customWidth="1"/>
    <col min="2324" max="2324" width="11.85546875" customWidth="1"/>
    <col min="2563" max="2563" width="26.5703125" customWidth="1"/>
    <col min="2564" max="2564" width="13.42578125" customWidth="1"/>
    <col min="2565" max="2565" width="12.28515625" customWidth="1"/>
    <col min="2566" max="2567" width="12.85546875" customWidth="1"/>
    <col min="2568" max="2568" width="10.5703125" customWidth="1"/>
    <col min="2569" max="2570" width="10.42578125" customWidth="1"/>
    <col min="2571" max="2571" width="12.42578125" customWidth="1"/>
    <col min="2572" max="2572" width="10" customWidth="1"/>
    <col min="2573" max="2573" width="10.28515625" customWidth="1"/>
    <col min="2574" max="2574" width="11.28515625" customWidth="1"/>
    <col min="2575" max="2575" width="10.7109375" customWidth="1"/>
    <col min="2576" max="2576" width="11" customWidth="1"/>
    <col min="2577" max="2577" width="11.85546875" customWidth="1"/>
    <col min="2578" max="2578" width="12.85546875" customWidth="1"/>
    <col min="2579" max="2579" width="11" customWidth="1"/>
    <col min="2580" max="2580" width="11.85546875" customWidth="1"/>
    <col min="2819" max="2819" width="26.5703125" customWidth="1"/>
    <col min="2820" max="2820" width="13.42578125" customWidth="1"/>
    <col min="2821" max="2821" width="12.28515625" customWidth="1"/>
    <col min="2822" max="2823" width="12.85546875" customWidth="1"/>
    <col min="2824" max="2824" width="10.5703125" customWidth="1"/>
    <col min="2825" max="2826" width="10.42578125" customWidth="1"/>
    <col min="2827" max="2827" width="12.42578125" customWidth="1"/>
    <col min="2828" max="2828" width="10" customWidth="1"/>
    <col min="2829" max="2829" width="10.28515625" customWidth="1"/>
    <col min="2830" max="2830" width="11.28515625" customWidth="1"/>
    <col min="2831" max="2831" width="10.7109375" customWidth="1"/>
    <col min="2832" max="2832" width="11" customWidth="1"/>
    <col min="2833" max="2833" width="11.85546875" customWidth="1"/>
    <col min="2834" max="2834" width="12.85546875" customWidth="1"/>
    <col min="2835" max="2835" width="11" customWidth="1"/>
    <col min="2836" max="2836" width="11.85546875" customWidth="1"/>
    <col min="3075" max="3075" width="26.5703125" customWidth="1"/>
    <col min="3076" max="3076" width="13.42578125" customWidth="1"/>
    <col min="3077" max="3077" width="12.28515625" customWidth="1"/>
    <col min="3078" max="3079" width="12.85546875" customWidth="1"/>
    <col min="3080" max="3080" width="10.5703125" customWidth="1"/>
    <col min="3081" max="3082" width="10.42578125" customWidth="1"/>
    <col min="3083" max="3083" width="12.42578125" customWidth="1"/>
    <col min="3084" max="3084" width="10" customWidth="1"/>
    <col min="3085" max="3085" width="10.28515625" customWidth="1"/>
    <col min="3086" max="3086" width="11.28515625" customWidth="1"/>
    <col min="3087" max="3087" width="10.7109375" customWidth="1"/>
    <col min="3088" max="3088" width="11" customWidth="1"/>
    <col min="3089" max="3089" width="11.85546875" customWidth="1"/>
    <col min="3090" max="3090" width="12.85546875" customWidth="1"/>
    <col min="3091" max="3091" width="11" customWidth="1"/>
    <col min="3092" max="3092" width="11.85546875" customWidth="1"/>
    <col min="3331" max="3331" width="26.5703125" customWidth="1"/>
    <col min="3332" max="3332" width="13.42578125" customWidth="1"/>
    <col min="3333" max="3333" width="12.28515625" customWidth="1"/>
    <col min="3334" max="3335" width="12.85546875" customWidth="1"/>
    <col min="3336" max="3336" width="10.5703125" customWidth="1"/>
    <col min="3337" max="3338" width="10.42578125" customWidth="1"/>
    <col min="3339" max="3339" width="12.42578125" customWidth="1"/>
    <col min="3340" max="3340" width="10" customWidth="1"/>
    <col min="3341" max="3341" width="10.28515625" customWidth="1"/>
    <col min="3342" max="3342" width="11.28515625" customWidth="1"/>
    <col min="3343" max="3343" width="10.7109375" customWidth="1"/>
    <col min="3344" max="3344" width="11" customWidth="1"/>
    <col min="3345" max="3345" width="11.85546875" customWidth="1"/>
    <col min="3346" max="3346" width="12.85546875" customWidth="1"/>
    <col min="3347" max="3347" width="11" customWidth="1"/>
    <col min="3348" max="3348" width="11.85546875" customWidth="1"/>
    <col min="3587" max="3587" width="26.5703125" customWidth="1"/>
    <col min="3588" max="3588" width="13.42578125" customWidth="1"/>
    <col min="3589" max="3589" width="12.28515625" customWidth="1"/>
    <col min="3590" max="3591" width="12.85546875" customWidth="1"/>
    <col min="3592" max="3592" width="10.5703125" customWidth="1"/>
    <col min="3593" max="3594" width="10.42578125" customWidth="1"/>
    <col min="3595" max="3595" width="12.42578125" customWidth="1"/>
    <col min="3596" max="3596" width="10" customWidth="1"/>
    <col min="3597" max="3597" width="10.28515625" customWidth="1"/>
    <col min="3598" max="3598" width="11.28515625" customWidth="1"/>
    <col min="3599" max="3599" width="10.7109375" customWidth="1"/>
    <col min="3600" max="3600" width="11" customWidth="1"/>
    <col min="3601" max="3601" width="11.85546875" customWidth="1"/>
    <col min="3602" max="3602" width="12.85546875" customWidth="1"/>
    <col min="3603" max="3603" width="11" customWidth="1"/>
    <col min="3604" max="3604" width="11.85546875" customWidth="1"/>
    <col min="3843" max="3843" width="26.5703125" customWidth="1"/>
    <col min="3844" max="3844" width="13.42578125" customWidth="1"/>
    <col min="3845" max="3845" width="12.28515625" customWidth="1"/>
    <col min="3846" max="3847" width="12.85546875" customWidth="1"/>
    <col min="3848" max="3848" width="10.5703125" customWidth="1"/>
    <col min="3849" max="3850" width="10.42578125" customWidth="1"/>
    <col min="3851" max="3851" width="12.42578125" customWidth="1"/>
    <col min="3852" max="3852" width="10" customWidth="1"/>
    <col min="3853" max="3853" width="10.28515625" customWidth="1"/>
    <col min="3854" max="3854" width="11.28515625" customWidth="1"/>
    <col min="3855" max="3855" width="10.7109375" customWidth="1"/>
    <col min="3856" max="3856" width="11" customWidth="1"/>
    <col min="3857" max="3857" width="11.85546875" customWidth="1"/>
    <col min="3858" max="3858" width="12.85546875" customWidth="1"/>
    <col min="3859" max="3859" width="11" customWidth="1"/>
    <col min="3860" max="3860" width="11.85546875" customWidth="1"/>
    <col min="4099" max="4099" width="26.5703125" customWidth="1"/>
    <col min="4100" max="4100" width="13.42578125" customWidth="1"/>
    <col min="4101" max="4101" width="12.28515625" customWidth="1"/>
    <col min="4102" max="4103" width="12.85546875" customWidth="1"/>
    <col min="4104" max="4104" width="10.5703125" customWidth="1"/>
    <col min="4105" max="4106" width="10.42578125" customWidth="1"/>
    <col min="4107" max="4107" width="12.42578125" customWidth="1"/>
    <col min="4108" max="4108" width="10" customWidth="1"/>
    <col min="4109" max="4109" width="10.28515625" customWidth="1"/>
    <col min="4110" max="4110" width="11.28515625" customWidth="1"/>
    <col min="4111" max="4111" width="10.7109375" customWidth="1"/>
    <col min="4112" max="4112" width="11" customWidth="1"/>
    <col min="4113" max="4113" width="11.85546875" customWidth="1"/>
    <col min="4114" max="4114" width="12.85546875" customWidth="1"/>
    <col min="4115" max="4115" width="11" customWidth="1"/>
    <col min="4116" max="4116" width="11.85546875" customWidth="1"/>
    <col min="4355" max="4355" width="26.5703125" customWidth="1"/>
    <col min="4356" max="4356" width="13.42578125" customWidth="1"/>
    <col min="4357" max="4357" width="12.28515625" customWidth="1"/>
    <col min="4358" max="4359" width="12.85546875" customWidth="1"/>
    <col min="4360" max="4360" width="10.5703125" customWidth="1"/>
    <col min="4361" max="4362" width="10.42578125" customWidth="1"/>
    <col min="4363" max="4363" width="12.42578125" customWidth="1"/>
    <col min="4364" max="4364" width="10" customWidth="1"/>
    <col min="4365" max="4365" width="10.28515625" customWidth="1"/>
    <col min="4366" max="4366" width="11.28515625" customWidth="1"/>
    <col min="4367" max="4367" width="10.7109375" customWidth="1"/>
    <col min="4368" max="4368" width="11" customWidth="1"/>
    <col min="4369" max="4369" width="11.85546875" customWidth="1"/>
    <col min="4370" max="4370" width="12.85546875" customWidth="1"/>
    <col min="4371" max="4371" width="11" customWidth="1"/>
    <col min="4372" max="4372" width="11.85546875" customWidth="1"/>
    <col min="4611" max="4611" width="26.5703125" customWidth="1"/>
    <col min="4612" max="4612" width="13.42578125" customWidth="1"/>
    <col min="4613" max="4613" width="12.28515625" customWidth="1"/>
    <col min="4614" max="4615" width="12.85546875" customWidth="1"/>
    <col min="4616" max="4616" width="10.5703125" customWidth="1"/>
    <col min="4617" max="4618" width="10.42578125" customWidth="1"/>
    <col min="4619" max="4619" width="12.42578125" customWidth="1"/>
    <col min="4620" max="4620" width="10" customWidth="1"/>
    <col min="4621" max="4621" width="10.28515625" customWidth="1"/>
    <col min="4622" max="4622" width="11.28515625" customWidth="1"/>
    <col min="4623" max="4623" width="10.7109375" customWidth="1"/>
    <col min="4624" max="4624" width="11" customWidth="1"/>
    <col min="4625" max="4625" width="11.85546875" customWidth="1"/>
    <col min="4626" max="4626" width="12.85546875" customWidth="1"/>
    <col min="4627" max="4627" width="11" customWidth="1"/>
    <col min="4628" max="4628" width="11.85546875" customWidth="1"/>
    <col min="4867" max="4867" width="26.5703125" customWidth="1"/>
    <col min="4868" max="4868" width="13.42578125" customWidth="1"/>
    <col min="4869" max="4869" width="12.28515625" customWidth="1"/>
    <col min="4870" max="4871" width="12.85546875" customWidth="1"/>
    <col min="4872" max="4872" width="10.5703125" customWidth="1"/>
    <col min="4873" max="4874" width="10.42578125" customWidth="1"/>
    <col min="4875" max="4875" width="12.42578125" customWidth="1"/>
    <col min="4876" max="4876" width="10" customWidth="1"/>
    <col min="4877" max="4877" width="10.28515625" customWidth="1"/>
    <col min="4878" max="4878" width="11.28515625" customWidth="1"/>
    <col min="4879" max="4879" width="10.7109375" customWidth="1"/>
    <col min="4880" max="4880" width="11" customWidth="1"/>
    <col min="4881" max="4881" width="11.85546875" customWidth="1"/>
    <col min="4882" max="4882" width="12.85546875" customWidth="1"/>
    <col min="4883" max="4883" width="11" customWidth="1"/>
    <col min="4884" max="4884" width="11.85546875" customWidth="1"/>
    <col min="5123" max="5123" width="26.5703125" customWidth="1"/>
    <col min="5124" max="5124" width="13.42578125" customWidth="1"/>
    <col min="5125" max="5125" width="12.28515625" customWidth="1"/>
    <col min="5126" max="5127" width="12.85546875" customWidth="1"/>
    <col min="5128" max="5128" width="10.5703125" customWidth="1"/>
    <col min="5129" max="5130" width="10.42578125" customWidth="1"/>
    <col min="5131" max="5131" width="12.42578125" customWidth="1"/>
    <col min="5132" max="5132" width="10" customWidth="1"/>
    <col min="5133" max="5133" width="10.28515625" customWidth="1"/>
    <col min="5134" max="5134" width="11.28515625" customWidth="1"/>
    <col min="5135" max="5135" width="10.7109375" customWidth="1"/>
    <col min="5136" max="5136" width="11" customWidth="1"/>
    <col min="5137" max="5137" width="11.85546875" customWidth="1"/>
    <col min="5138" max="5138" width="12.85546875" customWidth="1"/>
    <col min="5139" max="5139" width="11" customWidth="1"/>
    <col min="5140" max="5140" width="11.85546875" customWidth="1"/>
    <col min="5379" max="5379" width="26.5703125" customWidth="1"/>
    <col min="5380" max="5380" width="13.42578125" customWidth="1"/>
    <col min="5381" max="5381" width="12.28515625" customWidth="1"/>
    <col min="5382" max="5383" width="12.85546875" customWidth="1"/>
    <col min="5384" max="5384" width="10.5703125" customWidth="1"/>
    <col min="5385" max="5386" width="10.42578125" customWidth="1"/>
    <col min="5387" max="5387" width="12.42578125" customWidth="1"/>
    <col min="5388" max="5388" width="10" customWidth="1"/>
    <col min="5389" max="5389" width="10.28515625" customWidth="1"/>
    <col min="5390" max="5390" width="11.28515625" customWidth="1"/>
    <col min="5391" max="5391" width="10.7109375" customWidth="1"/>
    <col min="5392" max="5392" width="11" customWidth="1"/>
    <col min="5393" max="5393" width="11.85546875" customWidth="1"/>
    <col min="5394" max="5394" width="12.85546875" customWidth="1"/>
    <col min="5395" max="5395" width="11" customWidth="1"/>
    <col min="5396" max="5396" width="11.85546875" customWidth="1"/>
    <col min="5635" max="5635" width="26.5703125" customWidth="1"/>
    <col min="5636" max="5636" width="13.42578125" customWidth="1"/>
    <col min="5637" max="5637" width="12.28515625" customWidth="1"/>
    <col min="5638" max="5639" width="12.85546875" customWidth="1"/>
    <col min="5640" max="5640" width="10.5703125" customWidth="1"/>
    <col min="5641" max="5642" width="10.42578125" customWidth="1"/>
    <col min="5643" max="5643" width="12.42578125" customWidth="1"/>
    <col min="5644" max="5644" width="10" customWidth="1"/>
    <col min="5645" max="5645" width="10.28515625" customWidth="1"/>
    <col min="5646" max="5646" width="11.28515625" customWidth="1"/>
    <col min="5647" max="5647" width="10.7109375" customWidth="1"/>
    <col min="5648" max="5648" width="11" customWidth="1"/>
    <col min="5649" max="5649" width="11.85546875" customWidth="1"/>
    <col min="5650" max="5650" width="12.85546875" customWidth="1"/>
    <col min="5651" max="5651" width="11" customWidth="1"/>
    <col min="5652" max="5652" width="11.85546875" customWidth="1"/>
    <col min="5891" max="5891" width="26.5703125" customWidth="1"/>
    <col min="5892" max="5892" width="13.42578125" customWidth="1"/>
    <col min="5893" max="5893" width="12.28515625" customWidth="1"/>
    <col min="5894" max="5895" width="12.85546875" customWidth="1"/>
    <col min="5896" max="5896" width="10.5703125" customWidth="1"/>
    <col min="5897" max="5898" width="10.42578125" customWidth="1"/>
    <col min="5899" max="5899" width="12.42578125" customWidth="1"/>
    <col min="5900" max="5900" width="10" customWidth="1"/>
    <col min="5901" max="5901" width="10.28515625" customWidth="1"/>
    <col min="5902" max="5902" width="11.28515625" customWidth="1"/>
    <col min="5903" max="5903" width="10.7109375" customWidth="1"/>
    <col min="5904" max="5904" width="11" customWidth="1"/>
    <col min="5905" max="5905" width="11.85546875" customWidth="1"/>
    <col min="5906" max="5906" width="12.85546875" customWidth="1"/>
    <col min="5907" max="5907" width="11" customWidth="1"/>
    <col min="5908" max="5908" width="11.85546875" customWidth="1"/>
    <col min="6147" max="6147" width="26.5703125" customWidth="1"/>
    <col min="6148" max="6148" width="13.42578125" customWidth="1"/>
    <col min="6149" max="6149" width="12.28515625" customWidth="1"/>
    <col min="6150" max="6151" width="12.85546875" customWidth="1"/>
    <col min="6152" max="6152" width="10.5703125" customWidth="1"/>
    <col min="6153" max="6154" width="10.42578125" customWidth="1"/>
    <col min="6155" max="6155" width="12.42578125" customWidth="1"/>
    <col min="6156" max="6156" width="10" customWidth="1"/>
    <col min="6157" max="6157" width="10.28515625" customWidth="1"/>
    <col min="6158" max="6158" width="11.28515625" customWidth="1"/>
    <col min="6159" max="6159" width="10.7109375" customWidth="1"/>
    <col min="6160" max="6160" width="11" customWidth="1"/>
    <col min="6161" max="6161" width="11.85546875" customWidth="1"/>
    <col min="6162" max="6162" width="12.85546875" customWidth="1"/>
    <col min="6163" max="6163" width="11" customWidth="1"/>
    <col min="6164" max="6164" width="11.85546875" customWidth="1"/>
    <col min="6403" max="6403" width="26.5703125" customWidth="1"/>
    <col min="6404" max="6404" width="13.42578125" customWidth="1"/>
    <col min="6405" max="6405" width="12.28515625" customWidth="1"/>
    <col min="6406" max="6407" width="12.85546875" customWidth="1"/>
    <col min="6408" max="6408" width="10.5703125" customWidth="1"/>
    <col min="6409" max="6410" width="10.42578125" customWidth="1"/>
    <col min="6411" max="6411" width="12.42578125" customWidth="1"/>
    <col min="6412" max="6412" width="10" customWidth="1"/>
    <col min="6413" max="6413" width="10.28515625" customWidth="1"/>
    <col min="6414" max="6414" width="11.28515625" customWidth="1"/>
    <col min="6415" max="6415" width="10.7109375" customWidth="1"/>
    <col min="6416" max="6416" width="11" customWidth="1"/>
    <col min="6417" max="6417" width="11.85546875" customWidth="1"/>
    <col min="6418" max="6418" width="12.85546875" customWidth="1"/>
    <col min="6419" max="6419" width="11" customWidth="1"/>
    <col min="6420" max="6420" width="11.85546875" customWidth="1"/>
    <col min="6659" max="6659" width="26.5703125" customWidth="1"/>
    <col min="6660" max="6660" width="13.42578125" customWidth="1"/>
    <col min="6661" max="6661" width="12.28515625" customWidth="1"/>
    <col min="6662" max="6663" width="12.85546875" customWidth="1"/>
    <col min="6664" max="6664" width="10.5703125" customWidth="1"/>
    <col min="6665" max="6666" width="10.42578125" customWidth="1"/>
    <col min="6667" max="6667" width="12.42578125" customWidth="1"/>
    <col min="6668" max="6668" width="10" customWidth="1"/>
    <col min="6669" max="6669" width="10.28515625" customWidth="1"/>
    <col min="6670" max="6670" width="11.28515625" customWidth="1"/>
    <col min="6671" max="6671" width="10.7109375" customWidth="1"/>
    <col min="6672" max="6672" width="11" customWidth="1"/>
    <col min="6673" max="6673" width="11.85546875" customWidth="1"/>
    <col min="6674" max="6674" width="12.85546875" customWidth="1"/>
    <col min="6675" max="6675" width="11" customWidth="1"/>
    <col min="6676" max="6676" width="11.85546875" customWidth="1"/>
    <col min="6915" max="6915" width="26.5703125" customWidth="1"/>
    <col min="6916" max="6916" width="13.42578125" customWidth="1"/>
    <col min="6917" max="6917" width="12.28515625" customWidth="1"/>
    <col min="6918" max="6919" width="12.85546875" customWidth="1"/>
    <col min="6920" max="6920" width="10.5703125" customWidth="1"/>
    <col min="6921" max="6922" width="10.42578125" customWidth="1"/>
    <col min="6923" max="6923" width="12.42578125" customWidth="1"/>
    <col min="6924" max="6924" width="10" customWidth="1"/>
    <col min="6925" max="6925" width="10.28515625" customWidth="1"/>
    <col min="6926" max="6926" width="11.28515625" customWidth="1"/>
    <col min="6927" max="6927" width="10.7109375" customWidth="1"/>
    <col min="6928" max="6928" width="11" customWidth="1"/>
    <col min="6929" max="6929" width="11.85546875" customWidth="1"/>
    <col min="6930" max="6930" width="12.85546875" customWidth="1"/>
    <col min="6931" max="6931" width="11" customWidth="1"/>
    <col min="6932" max="6932" width="11.85546875" customWidth="1"/>
    <col min="7171" max="7171" width="26.5703125" customWidth="1"/>
    <col min="7172" max="7172" width="13.42578125" customWidth="1"/>
    <col min="7173" max="7173" width="12.28515625" customWidth="1"/>
    <col min="7174" max="7175" width="12.85546875" customWidth="1"/>
    <col min="7176" max="7176" width="10.5703125" customWidth="1"/>
    <col min="7177" max="7178" width="10.42578125" customWidth="1"/>
    <col min="7179" max="7179" width="12.42578125" customWidth="1"/>
    <col min="7180" max="7180" width="10" customWidth="1"/>
    <col min="7181" max="7181" width="10.28515625" customWidth="1"/>
    <col min="7182" max="7182" width="11.28515625" customWidth="1"/>
    <col min="7183" max="7183" width="10.7109375" customWidth="1"/>
    <col min="7184" max="7184" width="11" customWidth="1"/>
    <col min="7185" max="7185" width="11.85546875" customWidth="1"/>
    <col min="7186" max="7186" width="12.85546875" customWidth="1"/>
    <col min="7187" max="7187" width="11" customWidth="1"/>
    <col min="7188" max="7188" width="11.85546875" customWidth="1"/>
    <col min="7427" max="7427" width="26.5703125" customWidth="1"/>
    <col min="7428" max="7428" width="13.42578125" customWidth="1"/>
    <col min="7429" max="7429" width="12.28515625" customWidth="1"/>
    <col min="7430" max="7431" width="12.85546875" customWidth="1"/>
    <col min="7432" max="7432" width="10.5703125" customWidth="1"/>
    <col min="7433" max="7434" width="10.42578125" customWidth="1"/>
    <col min="7435" max="7435" width="12.42578125" customWidth="1"/>
    <col min="7436" max="7436" width="10" customWidth="1"/>
    <col min="7437" max="7437" width="10.28515625" customWidth="1"/>
    <col min="7438" max="7438" width="11.28515625" customWidth="1"/>
    <col min="7439" max="7439" width="10.7109375" customWidth="1"/>
    <col min="7440" max="7440" width="11" customWidth="1"/>
    <col min="7441" max="7441" width="11.85546875" customWidth="1"/>
    <col min="7442" max="7442" width="12.85546875" customWidth="1"/>
    <col min="7443" max="7443" width="11" customWidth="1"/>
    <col min="7444" max="7444" width="11.85546875" customWidth="1"/>
    <col min="7683" max="7683" width="26.5703125" customWidth="1"/>
    <col min="7684" max="7684" width="13.42578125" customWidth="1"/>
    <col min="7685" max="7685" width="12.28515625" customWidth="1"/>
    <col min="7686" max="7687" width="12.85546875" customWidth="1"/>
    <col min="7688" max="7688" width="10.5703125" customWidth="1"/>
    <col min="7689" max="7690" width="10.42578125" customWidth="1"/>
    <col min="7691" max="7691" width="12.42578125" customWidth="1"/>
    <col min="7692" max="7692" width="10" customWidth="1"/>
    <col min="7693" max="7693" width="10.28515625" customWidth="1"/>
    <col min="7694" max="7694" width="11.28515625" customWidth="1"/>
    <col min="7695" max="7695" width="10.7109375" customWidth="1"/>
    <col min="7696" max="7696" width="11" customWidth="1"/>
    <col min="7697" max="7697" width="11.85546875" customWidth="1"/>
    <col min="7698" max="7698" width="12.85546875" customWidth="1"/>
    <col min="7699" max="7699" width="11" customWidth="1"/>
    <col min="7700" max="7700" width="11.85546875" customWidth="1"/>
    <col min="7939" max="7939" width="26.5703125" customWidth="1"/>
    <col min="7940" max="7940" width="13.42578125" customWidth="1"/>
    <col min="7941" max="7941" width="12.28515625" customWidth="1"/>
    <col min="7942" max="7943" width="12.85546875" customWidth="1"/>
    <col min="7944" max="7944" width="10.5703125" customWidth="1"/>
    <col min="7945" max="7946" width="10.42578125" customWidth="1"/>
    <col min="7947" max="7947" width="12.42578125" customWidth="1"/>
    <col min="7948" max="7948" width="10" customWidth="1"/>
    <col min="7949" max="7949" width="10.28515625" customWidth="1"/>
    <col min="7950" max="7950" width="11.28515625" customWidth="1"/>
    <col min="7951" max="7951" width="10.7109375" customWidth="1"/>
    <col min="7952" max="7952" width="11" customWidth="1"/>
    <col min="7953" max="7953" width="11.85546875" customWidth="1"/>
    <col min="7954" max="7954" width="12.85546875" customWidth="1"/>
    <col min="7955" max="7955" width="11" customWidth="1"/>
    <col min="7956" max="7956" width="11.85546875" customWidth="1"/>
    <col min="8195" max="8195" width="26.5703125" customWidth="1"/>
    <col min="8196" max="8196" width="13.42578125" customWidth="1"/>
    <col min="8197" max="8197" width="12.28515625" customWidth="1"/>
    <col min="8198" max="8199" width="12.85546875" customWidth="1"/>
    <col min="8200" max="8200" width="10.5703125" customWidth="1"/>
    <col min="8201" max="8202" width="10.42578125" customWidth="1"/>
    <col min="8203" max="8203" width="12.42578125" customWidth="1"/>
    <col min="8204" max="8204" width="10" customWidth="1"/>
    <col min="8205" max="8205" width="10.28515625" customWidth="1"/>
    <col min="8206" max="8206" width="11.28515625" customWidth="1"/>
    <col min="8207" max="8207" width="10.7109375" customWidth="1"/>
    <col min="8208" max="8208" width="11" customWidth="1"/>
    <col min="8209" max="8209" width="11.85546875" customWidth="1"/>
    <col min="8210" max="8210" width="12.85546875" customWidth="1"/>
    <col min="8211" max="8211" width="11" customWidth="1"/>
    <col min="8212" max="8212" width="11.85546875" customWidth="1"/>
    <col min="8451" max="8451" width="26.5703125" customWidth="1"/>
    <col min="8452" max="8452" width="13.42578125" customWidth="1"/>
    <col min="8453" max="8453" width="12.28515625" customWidth="1"/>
    <col min="8454" max="8455" width="12.85546875" customWidth="1"/>
    <col min="8456" max="8456" width="10.5703125" customWidth="1"/>
    <col min="8457" max="8458" width="10.42578125" customWidth="1"/>
    <col min="8459" max="8459" width="12.42578125" customWidth="1"/>
    <col min="8460" max="8460" width="10" customWidth="1"/>
    <col min="8461" max="8461" width="10.28515625" customWidth="1"/>
    <col min="8462" max="8462" width="11.28515625" customWidth="1"/>
    <col min="8463" max="8463" width="10.7109375" customWidth="1"/>
    <col min="8464" max="8464" width="11" customWidth="1"/>
    <col min="8465" max="8465" width="11.85546875" customWidth="1"/>
    <col min="8466" max="8466" width="12.85546875" customWidth="1"/>
    <col min="8467" max="8467" width="11" customWidth="1"/>
    <col min="8468" max="8468" width="11.85546875" customWidth="1"/>
    <col min="8707" max="8707" width="26.5703125" customWidth="1"/>
    <col min="8708" max="8708" width="13.42578125" customWidth="1"/>
    <col min="8709" max="8709" width="12.28515625" customWidth="1"/>
    <col min="8710" max="8711" width="12.85546875" customWidth="1"/>
    <col min="8712" max="8712" width="10.5703125" customWidth="1"/>
    <col min="8713" max="8714" width="10.42578125" customWidth="1"/>
    <col min="8715" max="8715" width="12.42578125" customWidth="1"/>
    <col min="8716" max="8716" width="10" customWidth="1"/>
    <col min="8717" max="8717" width="10.28515625" customWidth="1"/>
    <col min="8718" max="8718" width="11.28515625" customWidth="1"/>
    <col min="8719" max="8719" width="10.7109375" customWidth="1"/>
    <col min="8720" max="8720" width="11" customWidth="1"/>
    <col min="8721" max="8721" width="11.85546875" customWidth="1"/>
    <col min="8722" max="8722" width="12.85546875" customWidth="1"/>
    <col min="8723" max="8723" width="11" customWidth="1"/>
    <col min="8724" max="8724" width="11.85546875" customWidth="1"/>
    <col min="8963" max="8963" width="26.5703125" customWidth="1"/>
    <col min="8964" max="8964" width="13.42578125" customWidth="1"/>
    <col min="8965" max="8965" width="12.28515625" customWidth="1"/>
    <col min="8966" max="8967" width="12.85546875" customWidth="1"/>
    <col min="8968" max="8968" width="10.5703125" customWidth="1"/>
    <col min="8969" max="8970" width="10.42578125" customWidth="1"/>
    <col min="8971" max="8971" width="12.42578125" customWidth="1"/>
    <col min="8972" max="8972" width="10" customWidth="1"/>
    <col min="8973" max="8973" width="10.28515625" customWidth="1"/>
    <col min="8974" max="8974" width="11.28515625" customWidth="1"/>
    <col min="8975" max="8975" width="10.7109375" customWidth="1"/>
    <col min="8976" max="8976" width="11" customWidth="1"/>
    <col min="8977" max="8977" width="11.85546875" customWidth="1"/>
    <col min="8978" max="8978" width="12.85546875" customWidth="1"/>
    <col min="8979" max="8979" width="11" customWidth="1"/>
    <col min="8980" max="8980" width="11.85546875" customWidth="1"/>
    <col min="9219" max="9219" width="26.5703125" customWidth="1"/>
    <col min="9220" max="9220" width="13.42578125" customWidth="1"/>
    <col min="9221" max="9221" width="12.28515625" customWidth="1"/>
    <col min="9222" max="9223" width="12.85546875" customWidth="1"/>
    <col min="9224" max="9224" width="10.5703125" customWidth="1"/>
    <col min="9225" max="9226" width="10.42578125" customWidth="1"/>
    <col min="9227" max="9227" width="12.42578125" customWidth="1"/>
    <col min="9228" max="9228" width="10" customWidth="1"/>
    <col min="9229" max="9229" width="10.28515625" customWidth="1"/>
    <col min="9230" max="9230" width="11.28515625" customWidth="1"/>
    <col min="9231" max="9231" width="10.7109375" customWidth="1"/>
    <col min="9232" max="9232" width="11" customWidth="1"/>
    <col min="9233" max="9233" width="11.85546875" customWidth="1"/>
    <col min="9234" max="9234" width="12.85546875" customWidth="1"/>
    <col min="9235" max="9235" width="11" customWidth="1"/>
    <col min="9236" max="9236" width="11.85546875" customWidth="1"/>
    <col min="9475" max="9475" width="26.5703125" customWidth="1"/>
    <col min="9476" max="9476" width="13.42578125" customWidth="1"/>
    <col min="9477" max="9477" width="12.28515625" customWidth="1"/>
    <col min="9478" max="9479" width="12.85546875" customWidth="1"/>
    <col min="9480" max="9480" width="10.5703125" customWidth="1"/>
    <col min="9481" max="9482" width="10.42578125" customWidth="1"/>
    <col min="9483" max="9483" width="12.42578125" customWidth="1"/>
    <col min="9484" max="9484" width="10" customWidth="1"/>
    <col min="9485" max="9485" width="10.28515625" customWidth="1"/>
    <col min="9486" max="9486" width="11.28515625" customWidth="1"/>
    <col min="9487" max="9487" width="10.7109375" customWidth="1"/>
    <col min="9488" max="9488" width="11" customWidth="1"/>
    <col min="9489" max="9489" width="11.85546875" customWidth="1"/>
    <col min="9490" max="9490" width="12.85546875" customWidth="1"/>
    <col min="9491" max="9491" width="11" customWidth="1"/>
    <col min="9492" max="9492" width="11.85546875" customWidth="1"/>
    <col min="9731" max="9731" width="26.5703125" customWidth="1"/>
    <col min="9732" max="9732" width="13.42578125" customWidth="1"/>
    <col min="9733" max="9733" width="12.28515625" customWidth="1"/>
    <col min="9734" max="9735" width="12.85546875" customWidth="1"/>
    <col min="9736" max="9736" width="10.5703125" customWidth="1"/>
    <col min="9737" max="9738" width="10.42578125" customWidth="1"/>
    <col min="9739" max="9739" width="12.42578125" customWidth="1"/>
    <col min="9740" max="9740" width="10" customWidth="1"/>
    <col min="9741" max="9741" width="10.28515625" customWidth="1"/>
    <col min="9742" max="9742" width="11.28515625" customWidth="1"/>
    <col min="9743" max="9743" width="10.7109375" customWidth="1"/>
    <col min="9744" max="9744" width="11" customWidth="1"/>
    <col min="9745" max="9745" width="11.85546875" customWidth="1"/>
    <col min="9746" max="9746" width="12.85546875" customWidth="1"/>
    <col min="9747" max="9747" width="11" customWidth="1"/>
    <col min="9748" max="9748" width="11.85546875" customWidth="1"/>
    <col min="9987" max="9987" width="26.5703125" customWidth="1"/>
    <col min="9988" max="9988" width="13.42578125" customWidth="1"/>
    <col min="9989" max="9989" width="12.28515625" customWidth="1"/>
    <col min="9990" max="9991" width="12.85546875" customWidth="1"/>
    <col min="9992" max="9992" width="10.5703125" customWidth="1"/>
    <col min="9993" max="9994" width="10.42578125" customWidth="1"/>
    <col min="9995" max="9995" width="12.42578125" customWidth="1"/>
    <col min="9996" max="9996" width="10" customWidth="1"/>
    <col min="9997" max="9997" width="10.28515625" customWidth="1"/>
    <col min="9998" max="9998" width="11.28515625" customWidth="1"/>
    <col min="9999" max="9999" width="10.7109375" customWidth="1"/>
    <col min="10000" max="10000" width="11" customWidth="1"/>
    <col min="10001" max="10001" width="11.85546875" customWidth="1"/>
    <col min="10002" max="10002" width="12.85546875" customWidth="1"/>
    <col min="10003" max="10003" width="11" customWidth="1"/>
    <col min="10004" max="10004" width="11.85546875" customWidth="1"/>
    <col min="10243" max="10243" width="26.5703125" customWidth="1"/>
    <col min="10244" max="10244" width="13.42578125" customWidth="1"/>
    <col min="10245" max="10245" width="12.28515625" customWidth="1"/>
    <col min="10246" max="10247" width="12.85546875" customWidth="1"/>
    <col min="10248" max="10248" width="10.5703125" customWidth="1"/>
    <col min="10249" max="10250" width="10.42578125" customWidth="1"/>
    <col min="10251" max="10251" width="12.42578125" customWidth="1"/>
    <col min="10252" max="10252" width="10" customWidth="1"/>
    <col min="10253" max="10253" width="10.28515625" customWidth="1"/>
    <col min="10254" max="10254" width="11.28515625" customWidth="1"/>
    <col min="10255" max="10255" width="10.7109375" customWidth="1"/>
    <col min="10256" max="10256" width="11" customWidth="1"/>
    <col min="10257" max="10257" width="11.85546875" customWidth="1"/>
    <col min="10258" max="10258" width="12.85546875" customWidth="1"/>
    <col min="10259" max="10259" width="11" customWidth="1"/>
    <col min="10260" max="10260" width="11.85546875" customWidth="1"/>
    <col min="10499" max="10499" width="26.5703125" customWidth="1"/>
    <col min="10500" max="10500" width="13.42578125" customWidth="1"/>
    <col min="10501" max="10501" width="12.28515625" customWidth="1"/>
    <col min="10502" max="10503" width="12.85546875" customWidth="1"/>
    <col min="10504" max="10504" width="10.5703125" customWidth="1"/>
    <col min="10505" max="10506" width="10.42578125" customWidth="1"/>
    <col min="10507" max="10507" width="12.42578125" customWidth="1"/>
    <col min="10508" max="10508" width="10" customWidth="1"/>
    <col min="10509" max="10509" width="10.28515625" customWidth="1"/>
    <col min="10510" max="10510" width="11.28515625" customWidth="1"/>
    <col min="10511" max="10511" width="10.7109375" customWidth="1"/>
    <col min="10512" max="10512" width="11" customWidth="1"/>
    <col min="10513" max="10513" width="11.85546875" customWidth="1"/>
    <col min="10514" max="10514" width="12.85546875" customWidth="1"/>
    <col min="10515" max="10515" width="11" customWidth="1"/>
    <col min="10516" max="10516" width="11.85546875" customWidth="1"/>
    <col min="10755" max="10755" width="26.5703125" customWidth="1"/>
    <col min="10756" max="10756" width="13.42578125" customWidth="1"/>
    <col min="10757" max="10757" width="12.28515625" customWidth="1"/>
    <col min="10758" max="10759" width="12.85546875" customWidth="1"/>
    <col min="10760" max="10760" width="10.5703125" customWidth="1"/>
    <col min="10761" max="10762" width="10.42578125" customWidth="1"/>
    <col min="10763" max="10763" width="12.42578125" customWidth="1"/>
    <col min="10764" max="10764" width="10" customWidth="1"/>
    <col min="10765" max="10765" width="10.28515625" customWidth="1"/>
    <col min="10766" max="10766" width="11.28515625" customWidth="1"/>
    <col min="10767" max="10767" width="10.7109375" customWidth="1"/>
    <col min="10768" max="10768" width="11" customWidth="1"/>
    <col min="10769" max="10769" width="11.85546875" customWidth="1"/>
    <col min="10770" max="10770" width="12.85546875" customWidth="1"/>
    <col min="10771" max="10771" width="11" customWidth="1"/>
    <col min="10772" max="10772" width="11.85546875" customWidth="1"/>
    <col min="11011" max="11011" width="26.5703125" customWidth="1"/>
    <col min="11012" max="11012" width="13.42578125" customWidth="1"/>
    <col min="11013" max="11013" width="12.28515625" customWidth="1"/>
    <col min="11014" max="11015" width="12.85546875" customWidth="1"/>
    <col min="11016" max="11016" width="10.5703125" customWidth="1"/>
    <col min="11017" max="11018" width="10.42578125" customWidth="1"/>
    <col min="11019" max="11019" width="12.42578125" customWidth="1"/>
    <col min="11020" max="11020" width="10" customWidth="1"/>
    <col min="11021" max="11021" width="10.28515625" customWidth="1"/>
    <col min="11022" max="11022" width="11.28515625" customWidth="1"/>
    <col min="11023" max="11023" width="10.7109375" customWidth="1"/>
    <col min="11024" max="11024" width="11" customWidth="1"/>
    <col min="11025" max="11025" width="11.85546875" customWidth="1"/>
    <col min="11026" max="11026" width="12.85546875" customWidth="1"/>
    <col min="11027" max="11027" width="11" customWidth="1"/>
    <col min="11028" max="11028" width="11.85546875" customWidth="1"/>
    <col min="11267" max="11267" width="26.5703125" customWidth="1"/>
    <col min="11268" max="11268" width="13.42578125" customWidth="1"/>
    <col min="11269" max="11269" width="12.28515625" customWidth="1"/>
    <col min="11270" max="11271" width="12.85546875" customWidth="1"/>
    <col min="11272" max="11272" width="10.5703125" customWidth="1"/>
    <col min="11273" max="11274" width="10.42578125" customWidth="1"/>
    <col min="11275" max="11275" width="12.42578125" customWidth="1"/>
    <col min="11276" max="11276" width="10" customWidth="1"/>
    <col min="11277" max="11277" width="10.28515625" customWidth="1"/>
    <col min="11278" max="11278" width="11.28515625" customWidth="1"/>
    <col min="11279" max="11279" width="10.7109375" customWidth="1"/>
    <col min="11280" max="11280" width="11" customWidth="1"/>
    <col min="11281" max="11281" width="11.85546875" customWidth="1"/>
    <col min="11282" max="11282" width="12.85546875" customWidth="1"/>
    <col min="11283" max="11283" width="11" customWidth="1"/>
    <col min="11284" max="11284" width="11.85546875" customWidth="1"/>
    <col min="11523" max="11523" width="26.5703125" customWidth="1"/>
    <col min="11524" max="11524" width="13.42578125" customWidth="1"/>
    <col min="11525" max="11525" width="12.28515625" customWidth="1"/>
    <col min="11526" max="11527" width="12.85546875" customWidth="1"/>
    <col min="11528" max="11528" width="10.5703125" customWidth="1"/>
    <col min="11529" max="11530" width="10.42578125" customWidth="1"/>
    <col min="11531" max="11531" width="12.42578125" customWidth="1"/>
    <col min="11532" max="11532" width="10" customWidth="1"/>
    <col min="11533" max="11533" width="10.28515625" customWidth="1"/>
    <col min="11534" max="11534" width="11.28515625" customWidth="1"/>
    <col min="11535" max="11535" width="10.7109375" customWidth="1"/>
    <col min="11536" max="11536" width="11" customWidth="1"/>
    <col min="11537" max="11537" width="11.85546875" customWidth="1"/>
    <col min="11538" max="11538" width="12.85546875" customWidth="1"/>
    <col min="11539" max="11539" width="11" customWidth="1"/>
    <col min="11540" max="11540" width="11.85546875" customWidth="1"/>
    <col min="11779" max="11779" width="26.5703125" customWidth="1"/>
    <col min="11780" max="11780" width="13.42578125" customWidth="1"/>
    <col min="11781" max="11781" width="12.28515625" customWidth="1"/>
    <col min="11782" max="11783" width="12.85546875" customWidth="1"/>
    <col min="11784" max="11784" width="10.5703125" customWidth="1"/>
    <col min="11785" max="11786" width="10.42578125" customWidth="1"/>
    <col min="11787" max="11787" width="12.42578125" customWidth="1"/>
    <col min="11788" max="11788" width="10" customWidth="1"/>
    <col min="11789" max="11789" width="10.28515625" customWidth="1"/>
    <col min="11790" max="11790" width="11.28515625" customWidth="1"/>
    <col min="11791" max="11791" width="10.7109375" customWidth="1"/>
    <col min="11792" max="11792" width="11" customWidth="1"/>
    <col min="11793" max="11793" width="11.85546875" customWidth="1"/>
    <col min="11794" max="11794" width="12.85546875" customWidth="1"/>
    <col min="11795" max="11795" width="11" customWidth="1"/>
    <col min="11796" max="11796" width="11.85546875" customWidth="1"/>
    <col min="12035" max="12035" width="26.5703125" customWidth="1"/>
    <col min="12036" max="12036" width="13.42578125" customWidth="1"/>
    <col min="12037" max="12037" width="12.28515625" customWidth="1"/>
    <col min="12038" max="12039" width="12.85546875" customWidth="1"/>
    <col min="12040" max="12040" width="10.5703125" customWidth="1"/>
    <col min="12041" max="12042" width="10.42578125" customWidth="1"/>
    <col min="12043" max="12043" width="12.42578125" customWidth="1"/>
    <col min="12044" max="12044" width="10" customWidth="1"/>
    <col min="12045" max="12045" width="10.28515625" customWidth="1"/>
    <col min="12046" max="12046" width="11.28515625" customWidth="1"/>
    <col min="12047" max="12047" width="10.7109375" customWidth="1"/>
    <col min="12048" max="12048" width="11" customWidth="1"/>
    <col min="12049" max="12049" width="11.85546875" customWidth="1"/>
    <col min="12050" max="12050" width="12.85546875" customWidth="1"/>
    <col min="12051" max="12051" width="11" customWidth="1"/>
    <col min="12052" max="12052" width="11.85546875" customWidth="1"/>
    <col min="12291" max="12291" width="26.5703125" customWidth="1"/>
    <col min="12292" max="12292" width="13.42578125" customWidth="1"/>
    <col min="12293" max="12293" width="12.28515625" customWidth="1"/>
    <col min="12294" max="12295" width="12.85546875" customWidth="1"/>
    <col min="12296" max="12296" width="10.5703125" customWidth="1"/>
    <col min="12297" max="12298" width="10.42578125" customWidth="1"/>
    <col min="12299" max="12299" width="12.42578125" customWidth="1"/>
    <col min="12300" max="12300" width="10" customWidth="1"/>
    <col min="12301" max="12301" width="10.28515625" customWidth="1"/>
    <col min="12302" max="12302" width="11.28515625" customWidth="1"/>
    <col min="12303" max="12303" width="10.7109375" customWidth="1"/>
    <col min="12304" max="12304" width="11" customWidth="1"/>
    <col min="12305" max="12305" width="11.85546875" customWidth="1"/>
    <col min="12306" max="12306" width="12.85546875" customWidth="1"/>
    <col min="12307" max="12307" width="11" customWidth="1"/>
    <col min="12308" max="12308" width="11.85546875" customWidth="1"/>
    <col min="12547" max="12547" width="26.5703125" customWidth="1"/>
    <col min="12548" max="12548" width="13.42578125" customWidth="1"/>
    <col min="12549" max="12549" width="12.28515625" customWidth="1"/>
    <col min="12550" max="12551" width="12.85546875" customWidth="1"/>
    <col min="12552" max="12552" width="10.5703125" customWidth="1"/>
    <col min="12553" max="12554" width="10.42578125" customWidth="1"/>
    <col min="12555" max="12555" width="12.42578125" customWidth="1"/>
    <col min="12556" max="12556" width="10" customWidth="1"/>
    <col min="12557" max="12557" width="10.28515625" customWidth="1"/>
    <col min="12558" max="12558" width="11.28515625" customWidth="1"/>
    <col min="12559" max="12559" width="10.7109375" customWidth="1"/>
    <col min="12560" max="12560" width="11" customWidth="1"/>
    <col min="12561" max="12561" width="11.85546875" customWidth="1"/>
    <col min="12562" max="12562" width="12.85546875" customWidth="1"/>
    <col min="12563" max="12563" width="11" customWidth="1"/>
    <col min="12564" max="12564" width="11.85546875" customWidth="1"/>
    <col min="12803" max="12803" width="26.5703125" customWidth="1"/>
    <col min="12804" max="12804" width="13.42578125" customWidth="1"/>
    <col min="12805" max="12805" width="12.28515625" customWidth="1"/>
    <col min="12806" max="12807" width="12.85546875" customWidth="1"/>
    <col min="12808" max="12808" width="10.5703125" customWidth="1"/>
    <col min="12809" max="12810" width="10.42578125" customWidth="1"/>
    <col min="12811" max="12811" width="12.42578125" customWidth="1"/>
    <col min="12812" max="12812" width="10" customWidth="1"/>
    <col min="12813" max="12813" width="10.28515625" customWidth="1"/>
    <col min="12814" max="12814" width="11.28515625" customWidth="1"/>
    <col min="12815" max="12815" width="10.7109375" customWidth="1"/>
    <col min="12816" max="12816" width="11" customWidth="1"/>
    <col min="12817" max="12817" width="11.85546875" customWidth="1"/>
    <col min="12818" max="12818" width="12.85546875" customWidth="1"/>
    <col min="12819" max="12819" width="11" customWidth="1"/>
    <col min="12820" max="12820" width="11.85546875" customWidth="1"/>
    <col min="13059" max="13059" width="26.5703125" customWidth="1"/>
    <col min="13060" max="13060" width="13.42578125" customWidth="1"/>
    <col min="13061" max="13061" width="12.28515625" customWidth="1"/>
    <col min="13062" max="13063" width="12.85546875" customWidth="1"/>
    <col min="13064" max="13064" width="10.5703125" customWidth="1"/>
    <col min="13065" max="13066" width="10.42578125" customWidth="1"/>
    <col min="13067" max="13067" width="12.42578125" customWidth="1"/>
    <col min="13068" max="13068" width="10" customWidth="1"/>
    <col min="13069" max="13069" width="10.28515625" customWidth="1"/>
    <col min="13070" max="13070" width="11.28515625" customWidth="1"/>
    <col min="13071" max="13071" width="10.7109375" customWidth="1"/>
    <col min="13072" max="13072" width="11" customWidth="1"/>
    <col min="13073" max="13073" width="11.85546875" customWidth="1"/>
    <col min="13074" max="13074" width="12.85546875" customWidth="1"/>
    <col min="13075" max="13075" width="11" customWidth="1"/>
    <col min="13076" max="13076" width="11.85546875" customWidth="1"/>
    <col min="13315" max="13315" width="26.5703125" customWidth="1"/>
    <col min="13316" max="13316" width="13.42578125" customWidth="1"/>
    <col min="13317" max="13317" width="12.28515625" customWidth="1"/>
    <col min="13318" max="13319" width="12.85546875" customWidth="1"/>
    <col min="13320" max="13320" width="10.5703125" customWidth="1"/>
    <col min="13321" max="13322" width="10.42578125" customWidth="1"/>
    <col min="13323" max="13323" width="12.42578125" customWidth="1"/>
    <col min="13324" max="13324" width="10" customWidth="1"/>
    <col min="13325" max="13325" width="10.28515625" customWidth="1"/>
    <col min="13326" max="13326" width="11.28515625" customWidth="1"/>
    <col min="13327" max="13327" width="10.7109375" customWidth="1"/>
    <col min="13328" max="13328" width="11" customWidth="1"/>
    <col min="13329" max="13329" width="11.85546875" customWidth="1"/>
    <col min="13330" max="13330" width="12.85546875" customWidth="1"/>
    <col min="13331" max="13331" width="11" customWidth="1"/>
    <col min="13332" max="13332" width="11.85546875" customWidth="1"/>
    <col min="13571" max="13571" width="26.5703125" customWidth="1"/>
    <col min="13572" max="13572" width="13.42578125" customWidth="1"/>
    <col min="13573" max="13573" width="12.28515625" customWidth="1"/>
    <col min="13574" max="13575" width="12.85546875" customWidth="1"/>
    <col min="13576" max="13576" width="10.5703125" customWidth="1"/>
    <col min="13577" max="13578" width="10.42578125" customWidth="1"/>
    <col min="13579" max="13579" width="12.42578125" customWidth="1"/>
    <col min="13580" max="13580" width="10" customWidth="1"/>
    <col min="13581" max="13581" width="10.28515625" customWidth="1"/>
    <col min="13582" max="13582" width="11.28515625" customWidth="1"/>
    <col min="13583" max="13583" width="10.7109375" customWidth="1"/>
    <col min="13584" max="13584" width="11" customWidth="1"/>
    <col min="13585" max="13585" width="11.85546875" customWidth="1"/>
    <col min="13586" max="13586" width="12.85546875" customWidth="1"/>
    <col min="13587" max="13587" width="11" customWidth="1"/>
    <col min="13588" max="13588" width="11.85546875" customWidth="1"/>
    <col min="13827" max="13827" width="26.5703125" customWidth="1"/>
    <col min="13828" max="13828" width="13.42578125" customWidth="1"/>
    <col min="13829" max="13829" width="12.28515625" customWidth="1"/>
    <col min="13830" max="13831" width="12.85546875" customWidth="1"/>
    <col min="13832" max="13832" width="10.5703125" customWidth="1"/>
    <col min="13833" max="13834" width="10.42578125" customWidth="1"/>
    <col min="13835" max="13835" width="12.42578125" customWidth="1"/>
    <col min="13836" max="13836" width="10" customWidth="1"/>
    <col min="13837" max="13837" width="10.28515625" customWidth="1"/>
    <col min="13838" max="13838" width="11.28515625" customWidth="1"/>
    <col min="13839" max="13839" width="10.7109375" customWidth="1"/>
    <col min="13840" max="13840" width="11" customWidth="1"/>
    <col min="13841" max="13841" width="11.85546875" customWidth="1"/>
    <col min="13842" max="13842" width="12.85546875" customWidth="1"/>
    <col min="13843" max="13843" width="11" customWidth="1"/>
    <col min="13844" max="13844" width="11.85546875" customWidth="1"/>
    <col min="14083" max="14083" width="26.5703125" customWidth="1"/>
    <col min="14084" max="14084" width="13.42578125" customWidth="1"/>
    <col min="14085" max="14085" width="12.28515625" customWidth="1"/>
    <col min="14086" max="14087" width="12.85546875" customWidth="1"/>
    <col min="14088" max="14088" width="10.5703125" customWidth="1"/>
    <col min="14089" max="14090" width="10.42578125" customWidth="1"/>
    <col min="14091" max="14091" width="12.42578125" customWidth="1"/>
    <col min="14092" max="14092" width="10" customWidth="1"/>
    <col min="14093" max="14093" width="10.28515625" customWidth="1"/>
    <col min="14094" max="14094" width="11.28515625" customWidth="1"/>
    <col min="14095" max="14095" width="10.7109375" customWidth="1"/>
    <col min="14096" max="14096" width="11" customWidth="1"/>
    <col min="14097" max="14097" width="11.85546875" customWidth="1"/>
    <col min="14098" max="14098" width="12.85546875" customWidth="1"/>
    <col min="14099" max="14099" width="11" customWidth="1"/>
    <col min="14100" max="14100" width="11.85546875" customWidth="1"/>
    <col min="14339" max="14339" width="26.5703125" customWidth="1"/>
    <col min="14340" max="14340" width="13.42578125" customWidth="1"/>
    <col min="14341" max="14341" width="12.28515625" customWidth="1"/>
    <col min="14342" max="14343" width="12.85546875" customWidth="1"/>
    <col min="14344" max="14344" width="10.5703125" customWidth="1"/>
    <col min="14345" max="14346" width="10.42578125" customWidth="1"/>
    <col min="14347" max="14347" width="12.42578125" customWidth="1"/>
    <col min="14348" max="14348" width="10" customWidth="1"/>
    <col min="14349" max="14349" width="10.28515625" customWidth="1"/>
    <col min="14350" max="14350" width="11.28515625" customWidth="1"/>
    <col min="14351" max="14351" width="10.7109375" customWidth="1"/>
    <col min="14352" max="14352" width="11" customWidth="1"/>
    <col min="14353" max="14353" width="11.85546875" customWidth="1"/>
    <col min="14354" max="14354" width="12.85546875" customWidth="1"/>
    <col min="14355" max="14355" width="11" customWidth="1"/>
    <col min="14356" max="14356" width="11.85546875" customWidth="1"/>
    <col min="14595" max="14595" width="26.5703125" customWidth="1"/>
    <col min="14596" max="14596" width="13.42578125" customWidth="1"/>
    <col min="14597" max="14597" width="12.28515625" customWidth="1"/>
    <col min="14598" max="14599" width="12.85546875" customWidth="1"/>
    <col min="14600" max="14600" width="10.5703125" customWidth="1"/>
    <col min="14601" max="14602" width="10.42578125" customWidth="1"/>
    <col min="14603" max="14603" width="12.42578125" customWidth="1"/>
    <col min="14604" max="14604" width="10" customWidth="1"/>
    <col min="14605" max="14605" width="10.28515625" customWidth="1"/>
    <col min="14606" max="14606" width="11.28515625" customWidth="1"/>
    <col min="14607" max="14607" width="10.7109375" customWidth="1"/>
    <col min="14608" max="14608" width="11" customWidth="1"/>
    <col min="14609" max="14609" width="11.85546875" customWidth="1"/>
    <col min="14610" max="14610" width="12.85546875" customWidth="1"/>
    <col min="14611" max="14611" width="11" customWidth="1"/>
    <col min="14612" max="14612" width="11.85546875" customWidth="1"/>
    <col min="14851" max="14851" width="26.5703125" customWidth="1"/>
    <col min="14852" max="14852" width="13.42578125" customWidth="1"/>
    <col min="14853" max="14853" width="12.28515625" customWidth="1"/>
    <col min="14854" max="14855" width="12.85546875" customWidth="1"/>
    <col min="14856" max="14856" width="10.5703125" customWidth="1"/>
    <col min="14857" max="14858" width="10.42578125" customWidth="1"/>
    <col min="14859" max="14859" width="12.42578125" customWidth="1"/>
    <col min="14860" max="14860" width="10" customWidth="1"/>
    <col min="14861" max="14861" width="10.28515625" customWidth="1"/>
    <col min="14862" max="14862" width="11.28515625" customWidth="1"/>
    <col min="14863" max="14863" width="10.7109375" customWidth="1"/>
    <col min="14864" max="14864" width="11" customWidth="1"/>
    <col min="14865" max="14865" width="11.85546875" customWidth="1"/>
    <col min="14866" max="14866" width="12.85546875" customWidth="1"/>
    <col min="14867" max="14867" width="11" customWidth="1"/>
    <col min="14868" max="14868" width="11.85546875" customWidth="1"/>
    <col min="15107" max="15107" width="26.5703125" customWidth="1"/>
    <col min="15108" max="15108" width="13.42578125" customWidth="1"/>
    <col min="15109" max="15109" width="12.28515625" customWidth="1"/>
    <col min="15110" max="15111" width="12.85546875" customWidth="1"/>
    <col min="15112" max="15112" width="10.5703125" customWidth="1"/>
    <col min="15113" max="15114" width="10.42578125" customWidth="1"/>
    <col min="15115" max="15115" width="12.42578125" customWidth="1"/>
    <col min="15116" max="15116" width="10" customWidth="1"/>
    <col min="15117" max="15117" width="10.28515625" customWidth="1"/>
    <col min="15118" max="15118" width="11.28515625" customWidth="1"/>
    <col min="15119" max="15119" width="10.7109375" customWidth="1"/>
    <col min="15120" max="15120" width="11" customWidth="1"/>
    <col min="15121" max="15121" width="11.85546875" customWidth="1"/>
    <col min="15122" max="15122" width="12.85546875" customWidth="1"/>
    <col min="15123" max="15123" width="11" customWidth="1"/>
    <col min="15124" max="15124" width="11.85546875" customWidth="1"/>
    <col min="15363" max="15363" width="26.5703125" customWidth="1"/>
    <col min="15364" max="15364" width="13.42578125" customWidth="1"/>
    <col min="15365" max="15365" width="12.28515625" customWidth="1"/>
    <col min="15366" max="15367" width="12.85546875" customWidth="1"/>
    <col min="15368" max="15368" width="10.5703125" customWidth="1"/>
    <col min="15369" max="15370" width="10.42578125" customWidth="1"/>
    <col min="15371" max="15371" width="12.42578125" customWidth="1"/>
    <col min="15372" max="15372" width="10" customWidth="1"/>
    <col min="15373" max="15373" width="10.28515625" customWidth="1"/>
    <col min="15374" max="15374" width="11.28515625" customWidth="1"/>
    <col min="15375" max="15375" width="10.7109375" customWidth="1"/>
    <col min="15376" max="15376" width="11" customWidth="1"/>
    <col min="15377" max="15377" width="11.85546875" customWidth="1"/>
    <col min="15378" max="15378" width="12.85546875" customWidth="1"/>
    <col min="15379" max="15379" width="11" customWidth="1"/>
    <col min="15380" max="15380" width="11.85546875" customWidth="1"/>
    <col min="15619" max="15619" width="26.5703125" customWidth="1"/>
    <col min="15620" max="15620" width="13.42578125" customWidth="1"/>
    <col min="15621" max="15621" width="12.28515625" customWidth="1"/>
    <col min="15622" max="15623" width="12.85546875" customWidth="1"/>
    <col min="15624" max="15624" width="10.5703125" customWidth="1"/>
    <col min="15625" max="15626" width="10.42578125" customWidth="1"/>
    <col min="15627" max="15627" width="12.42578125" customWidth="1"/>
    <col min="15628" max="15628" width="10" customWidth="1"/>
    <col min="15629" max="15629" width="10.28515625" customWidth="1"/>
    <col min="15630" max="15630" width="11.28515625" customWidth="1"/>
    <col min="15631" max="15631" width="10.7109375" customWidth="1"/>
    <col min="15632" max="15632" width="11" customWidth="1"/>
    <col min="15633" max="15633" width="11.85546875" customWidth="1"/>
    <col min="15634" max="15634" width="12.85546875" customWidth="1"/>
    <col min="15635" max="15635" width="11" customWidth="1"/>
    <col min="15636" max="15636" width="11.85546875" customWidth="1"/>
    <col min="15875" max="15875" width="26.5703125" customWidth="1"/>
    <col min="15876" max="15876" width="13.42578125" customWidth="1"/>
    <col min="15877" max="15877" width="12.28515625" customWidth="1"/>
    <col min="15878" max="15879" width="12.85546875" customWidth="1"/>
    <col min="15880" max="15880" width="10.5703125" customWidth="1"/>
    <col min="15881" max="15882" width="10.42578125" customWidth="1"/>
    <col min="15883" max="15883" width="12.42578125" customWidth="1"/>
    <col min="15884" max="15884" width="10" customWidth="1"/>
    <col min="15885" max="15885" width="10.28515625" customWidth="1"/>
    <col min="15886" max="15886" width="11.28515625" customWidth="1"/>
    <col min="15887" max="15887" width="10.7109375" customWidth="1"/>
    <col min="15888" max="15888" width="11" customWidth="1"/>
    <col min="15889" max="15889" width="11.85546875" customWidth="1"/>
    <col min="15890" max="15890" width="12.85546875" customWidth="1"/>
    <col min="15891" max="15891" width="11" customWidth="1"/>
    <col min="15892" max="15892" width="11.85546875" customWidth="1"/>
    <col min="16131" max="16131" width="26.5703125" customWidth="1"/>
    <col min="16132" max="16132" width="13.42578125" customWidth="1"/>
    <col min="16133" max="16133" width="12.28515625" customWidth="1"/>
    <col min="16134" max="16135" width="12.85546875" customWidth="1"/>
    <col min="16136" max="16136" width="10.5703125" customWidth="1"/>
    <col min="16137" max="16138" width="10.42578125" customWidth="1"/>
    <col min="16139" max="16139" width="12.42578125" customWidth="1"/>
    <col min="16140" max="16140" width="10" customWidth="1"/>
    <col min="16141" max="16141" width="10.28515625" customWidth="1"/>
    <col min="16142" max="16142" width="11.28515625" customWidth="1"/>
    <col min="16143" max="16143" width="10.7109375" customWidth="1"/>
    <col min="16144" max="16144" width="11" customWidth="1"/>
    <col min="16145" max="16145" width="11.85546875" customWidth="1"/>
    <col min="16146" max="16146" width="12.85546875" customWidth="1"/>
    <col min="16147" max="16147" width="11" customWidth="1"/>
    <col min="16148" max="16148" width="11.85546875" customWidth="1"/>
  </cols>
  <sheetData>
    <row r="1" spans="1:20">
      <c r="A1" s="131" t="s">
        <v>579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0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 t="s">
        <v>237</v>
      </c>
      <c r="S2" s="132"/>
      <c r="T2" s="132"/>
    </row>
    <row r="3" spans="1:20" ht="70.5" customHeight="1">
      <c r="A3" s="343" t="s">
        <v>372</v>
      </c>
      <c r="B3" s="346" t="s">
        <v>277</v>
      </c>
      <c r="C3" s="133" t="s">
        <v>509</v>
      </c>
      <c r="D3" s="133" t="s">
        <v>13</v>
      </c>
      <c r="E3" s="134" t="s">
        <v>402</v>
      </c>
      <c r="F3" s="134" t="s">
        <v>403</v>
      </c>
      <c r="G3" s="134" t="s">
        <v>615</v>
      </c>
      <c r="H3" s="134" t="s">
        <v>21</v>
      </c>
      <c r="I3" s="134" t="s">
        <v>564</v>
      </c>
      <c r="J3" s="134" t="s">
        <v>404</v>
      </c>
      <c r="K3" s="134" t="s">
        <v>518</v>
      </c>
      <c r="L3" s="134" t="s">
        <v>405</v>
      </c>
      <c r="M3" s="134" t="s">
        <v>406</v>
      </c>
      <c r="N3" s="134" t="s">
        <v>407</v>
      </c>
      <c r="O3" s="134" t="s">
        <v>408</v>
      </c>
      <c r="P3" s="134" t="s">
        <v>409</v>
      </c>
      <c r="Q3" s="134" t="s">
        <v>276</v>
      </c>
      <c r="R3" s="134" t="s">
        <v>410</v>
      </c>
      <c r="S3" s="134" t="s">
        <v>33</v>
      </c>
      <c r="T3" s="135" t="s">
        <v>411</v>
      </c>
    </row>
    <row r="4" spans="1:20" ht="21" customHeight="1">
      <c r="A4" s="344"/>
      <c r="B4" s="347"/>
      <c r="C4" s="255">
        <v>4500</v>
      </c>
      <c r="D4" s="256">
        <v>5002</v>
      </c>
      <c r="E4" s="257">
        <v>506</v>
      </c>
      <c r="F4" s="257">
        <v>5500</v>
      </c>
      <c r="G4" s="257">
        <v>5503</v>
      </c>
      <c r="H4" s="257">
        <v>5504</v>
      </c>
      <c r="I4" s="257">
        <v>5505</v>
      </c>
      <c r="J4" s="257">
        <v>5511</v>
      </c>
      <c r="K4" s="257">
        <v>5512</v>
      </c>
      <c r="L4" s="257">
        <v>5513</v>
      </c>
      <c r="M4" s="257">
        <v>5514</v>
      </c>
      <c r="N4" s="257">
        <v>5515</v>
      </c>
      <c r="O4" s="257">
        <v>5521</v>
      </c>
      <c r="P4" s="257">
        <v>5522</v>
      </c>
      <c r="Q4" s="257">
        <v>5524</v>
      </c>
      <c r="R4" s="257">
        <v>5525</v>
      </c>
      <c r="S4" s="257">
        <v>5532</v>
      </c>
      <c r="T4" s="258">
        <v>5539</v>
      </c>
    </row>
    <row r="5" spans="1:20" s="129" customFormat="1">
      <c r="A5" s="345"/>
      <c r="B5" s="153">
        <f>SUM(C5:T5)</f>
        <v>19334625</v>
      </c>
      <c r="C5" s="355">
        <f t="shared" ref="C5:T5" si="0">SUM(C6:C37)</f>
        <v>3006300</v>
      </c>
      <c r="D5" s="356">
        <f t="shared" si="0"/>
        <v>10167768</v>
      </c>
      <c r="E5" s="356">
        <f t="shared" si="0"/>
        <v>3436659</v>
      </c>
      <c r="F5" s="356">
        <f t="shared" si="0"/>
        <v>39660</v>
      </c>
      <c r="G5" s="356">
        <f t="shared" si="0"/>
        <v>260</v>
      </c>
      <c r="H5" s="356">
        <f t="shared" si="0"/>
        <v>32780</v>
      </c>
      <c r="I5" s="356">
        <f t="shared" si="0"/>
        <v>35748</v>
      </c>
      <c r="J5" s="356">
        <f t="shared" si="0"/>
        <v>1788140</v>
      </c>
      <c r="K5" s="356">
        <f t="shared" si="0"/>
        <v>3500</v>
      </c>
      <c r="L5" s="356">
        <f t="shared" si="0"/>
        <v>9870</v>
      </c>
      <c r="M5" s="356">
        <f t="shared" si="0"/>
        <v>6890</v>
      </c>
      <c r="N5" s="356">
        <f t="shared" si="0"/>
        <v>49170</v>
      </c>
      <c r="O5" s="356">
        <f t="shared" si="0"/>
        <v>165500</v>
      </c>
      <c r="P5" s="356">
        <f t="shared" si="0"/>
        <v>39340</v>
      </c>
      <c r="Q5" s="356">
        <f t="shared" si="0"/>
        <v>518520</v>
      </c>
      <c r="R5" s="356">
        <f t="shared" si="0"/>
        <v>25040</v>
      </c>
      <c r="S5" s="356">
        <f t="shared" si="0"/>
        <v>7750</v>
      </c>
      <c r="T5" s="357">
        <f t="shared" si="0"/>
        <v>1730</v>
      </c>
    </row>
    <row r="6" spans="1:20">
      <c r="A6" s="152" t="s">
        <v>374</v>
      </c>
      <c r="B6" s="153">
        <f>SUM(C6:T6)</f>
        <v>504220</v>
      </c>
      <c r="C6" s="358"/>
      <c r="D6" s="359">
        <v>252090</v>
      </c>
      <c r="E6" s="359">
        <v>85210</v>
      </c>
      <c r="F6" s="359">
        <v>370</v>
      </c>
      <c r="G6" s="359">
        <v>180</v>
      </c>
      <c r="H6" s="359">
        <v>120</v>
      </c>
      <c r="I6" s="359"/>
      <c r="J6" s="359">
        <v>152250</v>
      </c>
      <c r="K6" s="359"/>
      <c r="L6" s="359">
        <v>100</v>
      </c>
      <c r="M6" s="359">
        <v>200</v>
      </c>
      <c r="N6" s="359">
        <v>2300</v>
      </c>
      <c r="O6" s="359"/>
      <c r="P6" s="359">
        <v>600</v>
      </c>
      <c r="Q6" s="359">
        <v>10800</v>
      </c>
      <c r="R6" s="360"/>
      <c r="S6" s="360"/>
      <c r="T6" s="361"/>
    </row>
    <row r="7" spans="1:20">
      <c r="A7" s="154" t="s">
        <v>375</v>
      </c>
      <c r="B7" s="153">
        <f t="shared" ref="B7:B37" si="1">SUM(C7:T7)</f>
        <v>661080</v>
      </c>
      <c r="C7" s="362"/>
      <c r="D7" s="363">
        <v>437820</v>
      </c>
      <c r="E7" s="363">
        <v>147980</v>
      </c>
      <c r="F7" s="363">
        <v>1000</v>
      </c>
      <c r="G7" s="363"/>
      <c r="H7" s="363">
        <v>700</v>
      </c>
      <c r="I7" s="363"/>
      <c r="J7" s="363">
        <v>49000</v>
      </c>
      <c r="K7" s="363"/>
      <c r="L7" s="363">
        <v>500</v>
      </c>
      <c r="M7" s="363"/>
      <c r="N7" s="363">
        <v>2400</v>
      </c>
      <c r="O7" s="363"/>
      <c r="P7" s="363">
        <v>850</v>
      </c>
      <c r="Q7" s="363">
        <v>20430</v>
      </c>
      <c r="R7" s="363"/>
      <c r="S7" s="363">
        <v>300</v>
      </c>
      <c r="T7" s="364">
        <v>100</v>
      </c>
    </row>
    <row r="8" spans="1:20">
      <c r="A8" s="154" t="s">
        <v>376</v>
      </c>
      <c r="B8" s="153">
        <f t="shared" si="1"/>
        <v>355610</v>
      </c>
      <c r="C8" s="362"/>
      <c r="D8" s="365">
        <v>235360</v>
      </c>
      <c r="E8" s="365">
        <v>79550</v>
      </c>
      <c r="F8" s="365">
        <v>580</v>
      </c>
      <c r="G8" s="365"/>
      <c r="H8" s="365">
        <v>350</v>
      </c>
      <c r="I8" s="365"/>
      <c r="J8" s="365">
        <v>23300</v>
      </c>
      <c r="K8" s="365"/>
      <c r="L8" s="365">
        <v>200</v>
      </c>
      <c r="M8" s="365">
        <v>300</v>
      </c>
      <c r="N8" s="365">
        <v>2600</v>
      </c>
      <c r="O8" s="365"/>
      <c r="P8" s="365">
        <v>1000</v>
      </c>
      <c r="Q8" s="365">
        <v>12240</v>
      </c>
      <c r="R8" s="365"/>
      <c r="S8" s="365">
        <v>50</v>
      </c>
      <c r="T8" s="366">
        <v>80</v>
      </c>
    </row>
    <row r="9" spans="1:20">
      <c r="A9" s="154" t="s">
        <v>377</v>
      </c>
      <c r="B9" s="153">
        <f t="shared" si="1"/>
        <v>697380</v>
      </c>
      <c r="C9" s="362"/>
      <c r="D9" s="365">
        <v>446460</v>
      </c>
      <c r="E9" s="365">
        <v>150900</v>
      </c>
      <c r="F9" s="365">
        <v>1390</v>
      </c>
      <c r="G9" s="365"/>
      <c r="H9" s="365">
        <v>3000</v>
      </c>
      <c r="I9" s="365"/>
      <c r="J9" s="365">
        <v>63280</v>
      </c>
      <c r="K9" s="365"/>
      <c r="L9" s="365">
        <v>400</v>
      </c>
      <c r="M9" s="365">
        <v>400</v>
      </c>
      <c r="N9" s="365">
        <v>3500</v>
      </c>
      <c r="O9" s="365"/>
      <c r="P9" s="365">
        <v>1300</v>
      </c>
      <c r="Q9" s="365">
        <v>26100</v>
      </c>
      <c r="R9" s="365">
        <v>500</v>
      </c>
      <c r="S9" s="365">
        <v>100</v>
      </c>
      <c r="T9" s="366">
        <v>50</v>
      </c>
    </row>
    <row r="10" spans="1:20">
      <c r="A10" s="154" t="s">
        <v>378</v>
      </c>
      <c r="B10" s="153">
        <f t="shared" si="1"/>
        <v>734960</v>
      </c>
      <c r="C10" s="362"/>
      <c r="D10" s="365">
        <v>469190</v>
      </c>
      <c r="E10" s="365">
        <v>158580</v>
      </c>
      <c r="F10" s="365">
        <v>1050</v>
      </c>
      <c r="G10" s="365"/>
      <c r="H10" s="365">
        <v>800</v>
      </c>
      <c r="I10" s="365"/>
      <c r="J10" s="365">
        <v>70820</v>
      </c>
      <c r="K10" s="365"/>
      <c r="L10" s="365">
        <v>640</v>
      </c>
      <c r="M10" s="365">
        <v>500</v>
      </c>
      <c r="N10" s="365">
        <v>3000</v>
      </c>
      <c r="O10" s="365"/>
      <c r="P10" s="365">
        <v>1800</v>
      </c>
      <c r="Q10" s="365">
        <v>28080</v>
      </c>
      <c r="R10" s="365">
        <v>300</v>
      </c>
      <c r="S10" s="365"/>
      <c r="T10" s="366">
        <v>200</v>
      </c>
    </row>
    <row r="11" spans="1:20">
      <c r="A11" s="154" t="s">
        <v>379</v>
      </c>
      <c r="B11" s="153">
        <f t="shared" si="1"/>
        <v>256388</v>
      </c>
      <c r="C11" s="362"/>
      <c r="D11" s="365">
        <v>168348</v>
      </c>
      <c r="E11" s="365">
        <v>56900</v>
      </c>
      <c r="F11" s="365">
        <v>1450</v>
      </c>
      <c r="G11" s="365"/>
      <c r="H11" s="365">
        <v>200</v>
      </c>
      <c r="I11" s="365"/>
      <c r="J11" s="365">
        <v>18960</v>
      </c>
      <c r="K11" s="365"/>
      <c r="L11" s="365">
        <v>360</v>
      </c>
      <c r="M11" s="365">
        <v>240</v>
      </c>
      <c r="N11" s="365">
        <v>300</v>
      </c>
      <c r="O11" s="365"/>
      <c r="P11" s="365">
        <v>1100</v>
      </c>
      <c r="Q11" s="365">
        <v>8280</v>
      </c>
      <c r="R11" s="365">
        <v>100</v>
      </c>
      <c r="S11" s="365">
        <v>150</v>
      </c>
      <c r="T11" s="366"/>
    </row>
    <row r="12" spans="1:20">
      <c r="A12" s="154" t="s">
        <v>380</v>
      </c>
      <c r="B12" s="153">
        <f t="shared" si="1"/>
        <v>705500</v>
      </c>
      <c r="C12" s="362"/>
      <c r="D12" s="365">
        <v>452700</v>
      </c>
      <c r="E12" s="365">
        <v>153010</v>
      </c>
      <c r="F12" s="365">
        <v>1880</v>
      </c>
      <c r="G12" s="365"/>
      <c r="H12" s="365">
        <v>400</v>
      </c>
      <c r="I12" s="365"/>
      <c r="J12" s="365">
        <v>67400</v>
      </c>
      <c r="K12" s="365"/>
      <c r="L12" s="365">
        <v>770</v>
      </c>
      <c r="M12" s="365">
        <v>200</v>
      </c>
      <c r="N12" s="365">
        <v>3200</v>
      </c>
      <c r="O12" s="365"/>
      <c r="P12" s="365">
        <v>900</v>
      </c>
      <c r="Q12" s="365">
        <v>23040</v>
      </c>
      <c r="R12" s="365"/>
      <c r="S12" s="365">
        <v>2000</v>
      </c>
      <c r="T12" s="366"/>
    </row>
    <row r="13" spans="1:20">
      <c r="A13" s="154" t="s">
        <v>381</v>
      </c>
      <c r="B13" s="153">
        <f t="shared" si="1"/>
        <v>617990</v>
      </c>
      <c r="C13" s="362"/>
      <c r="D13" s="365">
        <v>397850</v>
      </c>
      <c r="E13" s="365">
        <v>134470</v>
      </c>
      <c r="F13" s="365">
        <v>1190</v>
      </c>
      <c r="G13" s="365"/>
      <c r="H13" s="365">
        <v>500</v>
      </c>
      <c r="I13" s="365"/>
      <c r="J13" s="365">
        <v>54640</v>
      </c>
      <c r="K13" s="365"/>
      <c r="L13" s="365">
        <v>380</v>
      </c>
      <c r="M13" s="365">
        <v>100</v>
      </c>
      <c r="N13" s="365">
        <v>2200</v>
      </c>
      <c r="O13" s="365"/>
      <c r="P13" s="365">
        <v>1450</v>
      </c>
      <c r="Q13" s="365">
        <v>24480</v>
      </c>
      <c r="R13" s="365"/>
      <c r="S13" s="365">
        <v>700</v>
      </c>
      <c r="T13" s="366">
        <v>30</v>
      </c>
    </row>
    <row r="14" spans="1:20">
      <c r="A14" s="154" t="s">
        <v>382</v>
      </c>
      <c r="B14" s="153">
        <f t="shared" si="1"/>
        <v>361570</v>
      </c>
      <c r="C14" s="362"/>
      <c r="D14" s="365">
        <v>230400</v>
      </c>
      <c r="E14" s="365">
        <v>77870</v>
      </c>
      <c r="F14" s="365">
        <v>1400</v>
      </c>
      <c r="G14" s="365"/>
      <c r="H14" s="365">
        <v>700</v>
      </c>
      <c r="I14" s="365"/>
      <c r="J14" s="365">
        <v>36500</v>
      </c>
      <c r="K14" s="365"/>
      <c r="L14" s="365">
        <v>420</v>
      </c>
      <c r="M14" s="365">
        <v>150</v>
      </c>
      <c r="N14" s="365">
        <v>800</v>
      </c>
      <c r="O14" s="365"/>
      <c r="P14" s="365">
        <v>740</v>
      </c>
      <c r="Q14" s="365">
        <v>12060</v>
      </c>
      <c r="R14" s="365">
        <v>100</v>
      </c>
      <c r="S14" s="365">
        <v>250</v>
      </c>
      <c r="T14" s="366">
        <v>180</v>
      </c>
    </row>
    <row r="15" spans="1:20">
      <c r="A15" s="154" t="s">
        <v>383</v>
      </c>
      <c r="B15" s="153">
        <f t="shared" si="1"/>
        <v>638317</v>
      </c>
      <c r="C15" s="362"/>
      <c r="D15" s="365">
        <v>411530</v>
      </c>
      <c r="E15" s="365">
        <v>139097</v>
      </c>
      <c r="F15" s="365">
        <v>870</v>
      </c>
      <c r="G15" s="365"/>
      <c r="H15" s="365">
        <v>400</v>
      </c>
      <c r="I15" s="365"/>
      <c r="J15" s="365">
        <v>57300</v>
      </c>
      <c r="K15" s="365"/>
      <c r="L15" s="365">
        <v>700</v>
      </c>
      <c r="M15" s="365">
        <v>700</v>
      </c>
      <c r="N15" s="365"/>
      <c r="O15" s="365"/>
      <c r="P15" s="365">
        <v>2550</v>
      </c>
      <c r="Q15" s="365">
        <v>24840</v>
      </c>
      <c r="R15" s="365">
        <v>30</v>
      </c>
      <c r="S15" s="365">
        <v>300</v>
      </c>
      <c r="T15" s="366"/>
    </row>
    <row r="16" spans="1:20">
      <c r="A16" s="154" t="s">
        <v>384</v>
      </c>
      <c r="B16" s="153">
        <f t="shared" si="1"/>
        <v>386910</v>
      </c>
      <c r="C16" s="362"/>
      <c r="D16" s="365">
        <v>225900</v>
      </c>
      <c r="E16" s="365">
        <v>76350</v>
      </c>
      <c r="F16" s="365">
        <v>950</v>
      </c>
      <c r="G16" s="365"/>
      <c r="H16" s="365">
        <v>780</v>
      </c>
      <c r="I16" s="365"/>
      <c r="J16" s="365">
        <v>43360</v>
      </c>
      <c r="K16" s="365"/>
      <c r="L16" s="365">
        <v>380</v>
      </c>
      <c r="M16" s="365">
        <v>340</v>
      </c>
      <c r="N16" s="365">
        <v>130</v>
      </c>
      <c r="O16" s="365">
        <v>25000</v>
      </c>
      <c r="P16" s="365">
        <v>1430</v>
      </c>
      <c r="Q16" s="365">
        <v>12150</v>
      </c>
      <c r="R16" s="365"/>
      <c r="S16" s="365">
        <v>80</v>
      </c>
      <c r="T16" s="366">
        <v>60</v>
      </c>
    </row>
    <row r="17" spans="1:20">
      <c r="A17" s="154" t="s">
        <v>385</v>
      </c>
      <c r="B17" s="153">
        <f t="shared" si="1"/>
        <v>447150</v>
      </c>
      <c r="C17" s="362"/>
      <c r="D17" s="365">
        <v>292900</v>
      </c>
      <c r="E17" s="365">
        <v>99000</v>
      </c>
      <c r="F17" s="365">
        <v>1370</v>
      </c>
      <c r="G17" s="365"/>
      <c r="H17" s="365">
        <v>600</v>
      </c>
      <c r="I17" s="365"/>
      <c r="J17" s="365">
        <v>35240</v>
      </c>
      <c r="K17" s="365"/>
      <c r="L17" s="365"/>
      <c r="M17" s="365">
        <v>300</v>
      </c>
      <c r="N17" s="365">
        <v>2400</v>
      </c>
      <c r="O17" s="365"/>
      <c r="P17" s="365">
        <v>0</v>
      </c>
      <c r="Q17" s="365">
        <v>14940</v>
      </c>
      <c r="R17" s="365">
        <v>200</v>
      </c>
      <c r="S17" s="365">
        <v>200</v>
      </c>
      <c r="T17" s="366"/>
    </row>
    <row r="18" spans="1:20">
      <c r="A18" s="154" t="s">
        <v>386</v>
      </c>
      <c r="B18" s="153">
        <f t="shared" si="1"/>
        <v>351720</v>
      </c>
      <c r="C18" s="362"/>
      <c r="D18" s="365">
        <v>222610</v>
      </c>
      <c r="E18" s="365">
        <v>75240</v>
      </c>
      <c r="F18" s="365">
        <v>650</v>
      </c>
      <c r="G18" s="365"/>
      <c r="H18" s="365">
        <v>100</v>
      </c>
      <c r="I18" s="365"/>
      <c r="J18" s="365">
        <v>39420</v>
      </c>
      <c r="K18" s="365"/>
      <c r="L18" s="365">
        <v>300</v>
      </c>
      <c r="M18" s="365"/>
      <c r="N18" s="365"/>
      <c r="O18" s="365"/>
      <c r="P18" s="365">
        <v>1100</v>
      </c>
      <c r="Q18" s="365">
        <v>12240</v>
      </c>
      <c r="R18" s="365"/>
      <c r="S18" s="365">
        <v>60</v>
      </c>
      <c r="T18" s="366"/>
    </row>
    <row r="19" spans="1:20">
      <c r="A19" s="154" t="s">
        <v>387</v>
      </c>
      <c r="B19" s="153">
        <f t="shared" si="1"/>
        <v>625100</v>
      </c>
      <c r="C19" s="362"/>
      <c r="D19" s="365">
        <v>406930</v>
      </c>
      <c r="E19" s="365">
        <v>137540</v>
      </c>
      <c r="F19" s="365">
        <v>1040</v>
      </c>
      <c r="G19" s="365"/>
      <c r="H19" s="365">
        <v>590</v>
      </c>
      <c r="I19" s="365"/>
      <c r="J19" s="365">
        <v>50490</v>
      </c>
      <c r="K19" s="365"/>
      <c r="L19" s="365">
        <v>500</v>
      </c>
      <c r="M19" s="365">
        <v>650</v>
      </c>
      <c r="N19" s="365">
        <v>3200</v>
      </c>
      <c r="O19" s="365"/>
      <c r="P19" s="365">
        <v>900</v>
      </c>
      <c r="Q19" s="365">
        <v>22600</v>
      </c>
      <c r="R19" s="365">
        <v>300</v>
      </c>
      <c r="S19" s="365">
        <v>360</v>
      </c>
      <c r="T19" s="366"/>
    </row>
    <row r="20" spans="1:20" s="261" customFormat="1">
      <c r="A20" s="154" t="s">
        <v>616</v>
      </c>
      <c r="B20" s="153">
        <f t="shared" si="1"/>
        <v>386080</v>
      </c>
      <c r="C20" s="362"/>
      <c r="D20" s="365">
        <v>255620</v>
      </c>
      <c r="E20" s="365">
        <v>86400</v>
      </c>
      <c r="F20" s="365">
        <v>1160</v>
      </c>
      <c r="G20" s="365"/>
      <c r="H20" s="365">
        <v>500</v>
      </c>
      <c r="I20" s="365"/>
      <c r="J20" s="365">
        <v>28390</v>
      </c>
      <c r="K20" s="365"/>
      <c r="L20" s="365"/>
      <c r="M20" s="365"/>
      <c r="N20" s="365">
        <v>600</v>
      </c>
      <c r="O20" s="365"/>
      <c r="P20" s="365">
        <v>2100</v>
      </c>
      <c r="Q20" s="365">
        <v>11160</v>
      </c>
      <c r="R20" s="365"/>
      <c r="S20" s="365">
        <v>150</v>
      </c>
      <c r="T20" s="366"/>
    </row>
    <row r="21" spans="1:20">
      <c r="A21" s="154" t="s">
        <v>388</v>
      </c>
      <c r="B21" s="153">
        <f t="shared" si="1"/>
        <v>283920</v>
      </c>
      <c r="C21" s="362"/>
      <c r="D21" s="365">
        <v>199000</v>
      </c>
      <c r="E21" s="365">
        <v>67260</v>
      </c>
      <c r="F21" s="365">
        <v>800</v>
      </c>
      <c r="G21" s="365"/>
      <c r="H21" s="365"/>
      <c r="I21" s="365"/>
      <c r="J21" s="365">
        <v>13900</v>
      </c>
      <c r="K21" s="365"/>
      <c r="L21" s="365"/>
      <c r="M21" s="365"/>
      <c r="N21" s="365"/>
      <c r="O21" s="365"/>
      <c r="P21" s="365">
        <v>200</v>
      </c>
      <c r="Q21" s="365">
        <v>2700</v>
      </c>
      <c r="R21" s="365">
        <v>60</v>
      </c>
      <c r="S21" s="365"/>
      <c r="T21" s="366"/>
    </row>
    <row r="22" spans="1:20">
      <c r="A22" s="154" t="s">
        <v>389</v>
      </c>
      <c r="B22" s="153">
        <f t="shared" si="1"/>
        <v>737890</v>
      </c>
      <c r="C22" s="362"/>
      <c r="D22" s="365">
        <v>479740</v>
      </c>
      <c r="E22" s="365">
        <v>162150</v>
      </c>
      <c r="F22" s="365">
        <v>860</v>
      </c>
      <c r="G22" s="365"/>
      <c r="H22" s="365">
        <v>500</v>
      </c>
      <c r="I22" s="365"/>
      <c r="J22" s="365">
        <v>60350</v>
      </c>
      <c r="K22" s="365"/>
      <c r="L22" s="365">
        <v>260</v>
      </c>
      <c r="M22" s="365">
        <v>500</v>
      </c>
      <c r="N22" s="365">
        <v>5500</v>
      </c>
      <c r="O22" s="365"/>
      <c r="P22" s="365">
        <v>650</v>
      </c>
      <c r="Q22" s="365">
        <v>27180</v>
      </c>
      <c r="R22" s="365"/>
      <c r="S22" s="365">
        <v>200</v>
      </c>
      <c r="T22" s="366"/>
    </row>
    <row r="23" spans="1:20">
      <c r="A23" s="154" t="s">
        <v>390</v>
      </c>
      <c r="B23" s="153">
        <f t="shared" si="1"/>
        <v>243390</v>
      </c>
      <c r="C23" s="362"/>
      <c r="D23" s="365">
        <v>163730</v>
      </c>
      <c r="E23" s="365">
        <v>55340</v>
      </c>
      <c r="F23" s="365">
        <v>1420</v>
      </c>
      <c r="G23" s="365"/>
      <c r="H23" s="365">
        <v>200</v>
      </c>
      <c r="I23" s="365"/>
      <c r="J23" s="365">
        <v>14340</v>
      </c>
      <c r="K23" s="365"/>
      <c r="L23" s="365"/>
      <c r="M23" s="365"/>
      <c r="N23" s="365">
        <v>400</v>
      </c>
      <c r="O23" s="365"/>
      <c r="P23" s="365">
        <v>1100</v>
      </c>
      <c r="Q23" s="365">
        <v>6660</v>
      </c>
      <c r="R23" s="365">
        <v>100</v>
      </c>
      <c r="S23" s="365">
        <v>50</v>
      </c>
      <c r="T23" s="366">
        <v>50</v>
      </c>
    </row>
    <row r="24" spans="1:20">
      <c r="A24" s="154" t="s">
        <v>391</v>
      </c>
      <c r="B24" s="153">
        <f t="shared" si="1"/>
        <v>660940</v>
      </c>
      <c r="C24" s="362"/>
      <c r="D24" s="365">
        <v>433770</v>
      </c>
      <c r="E24" s="365">
        <v>146610</v>
      </c>
      <c r="F24" s="365">
        <v>1300</v>
      </c>
      <c r="G24" s="365"/>
      <c r="H24" s="365">
        <v>300</v>
      </c>
      <c r="I24" s="365"/>
      <c r="J24" s="365">
        <v>55760</v>
      </c>
      <c r="K24" s="365"/>
      <c r="L24" s="365">
        <v>760</v>
      </c>
      <c r="M24" s="365">
        <v>50</v>
      </c>
      <c r="N24" s="365">
        <v>1200</v>
      </c>
      <c r="O24" s="365"/>
      <c r="P24" s="365">
        <v>1000</v>
      </c>
      <c r="Q24" s="365">
        <v>19620</v>
      </c>
      <c r="R24" s="365">
        <v>500</v>
      </c>
      <c r="S24" s="365"/>
      <c r="T24" s="366">
        <v>70</v>
      </c>
    </row>
    <row r="25" spans="1:20">
      <c r="A25" s="154" t="s">
        <v>392</v>
      </c>
      <c r="B25" s="153">
        <f t="shared" si="1"/>
        <v>722850</v>
      </c>
      <c r="C25" s="362"/>
      <c r="D25" s="365">
        <v>466470</v>
      </c>
      <c r="E25" s="365">
        <v>157670</v>
      </c>
      <c r="F25" s="365">
        <v>2680</v>
      </c>
      <c r="G25" s="365"/>
      <c r="H25" s="365">
        <v>1000</v>
      </c>
      <c r="I25" s="365"/>
      <c r="J25" s="365">
        <v>72560</v>
      </c>
      <c r="K25" s="365"/>
      <c r="L25" s="365">
        <v>1150</v>
      </c>
      <c r="M25" s="365">
        <v>170</v>
      </c>
      <c r="N25" s="365">
        <v>1890</v>
      </c>
      <c r="O25" s="365"/>
      <c r="P25" s="365">
        <v>700</v>
      </c>
      <c r="Q25" s="365">
        <v>18000</v>
      </c>
      <c r="R25" s="365">
        <v>350</v>
      </c>
      <c r="S25" s="365">
        <v>100</v>
      </c>
      <c r="T25" s="366">
        <v>110</v>
      </c>
    </row>
    <row r="26" spans="1:20">
      <c r="A26" s="154" t="s">
        <v>393</v>
      </c>
      <c r="B26" s="153">
        <f t="shared" si="1"/>
        <v>709970</v>
      </c>
      <c r="C26" s="362"/>
      <c r="D26" s="365">
        <v>458900</v>
      </c>
      <c r="E26" s="365">
        <v>155110</v>
      </c>
      <c r="F26" s="365">
        <v>1080</v>
      </c>
      <c r="G26" s="365">
        <v>80</v>
      </c>
      <c r="H26" s="365">
        <v>600</v>
      </c>
      <c r="I26" s="365"/>
      <c r="J26" s="365">
        <v>62430</v>
      </c>
      <c r="K26" s="365">
        <v>3500</v>
      </c>
      <c r="L26" s="365">
        <v>500</v>
      </c>
      <c r="M26" s="365"/>
      <c r="N26" s="365">
        <v>2500</v>
      </c>
      <c r="O26" s="365"/>
      <c r="P26" s="365">
        <v>750</v>
      </c>
      <c r="Q26" s="365">
        <v>24120</v>
      </c>
      <c r="R26" s="365">
        <v>150</v>
      </c>
      <c r="S26" s="365">
        <v>150</v>
      </c>
      <c r="T26" s="366">
        <v>100</v>
      </c>
    </row>
    <row r="27" spans="1:20">
      <c r="A27" s="154" t="s">
        <v>394</v>
      </c>
      <c r="B27" s="153">
        <f t="shared" si="1"/>
        <v>350270</v>
      </c>
      <c r="C27" s="362"/>
      <c r="D27" s="365">
        <v>229350</v>
      </c>
      <c r="E27" s="365">
        <v>77520</v>
      </c>
      <c r="F27" s="365">
        <v>900</v>
      </c>
      <c r="G27" s="365"/>
      <c r="H27" s="365">
        <v>500</v>
      </c>
      <c r="I27" s="365"/>
      <c r="J27" s="365">
        <v>27570</v>
      </c>
      <c r="K27" s="365"/>
      <c r="L27" s="365"/>
      <c r="M27" s="365">
        <v>300</v>
      </c>
      <c r="N27" s="365">
        <v>1100</v>
      </c>
      <c r="O27" s="365"/>
      <c r="P27" s="365">
        <v>990</v>
      </c>
      <c r="Q27" s="365">
        <v>11430</v>
      </c>
      <c r="R27" s="365">
        <v>200</v>
      </c>
      <c r="S27" s="365">
        <v>150</v>
      </c>
      <c r="T27" s="366">
        <v>260</v>
      </c>
    </row>
    <row r="28" spans="1:20">
      <c r="A28" s="154" t="s">
        <v>395</v>
      </c>
      <c r="B28" s="153">
        <f t="shared" si="1"/>
        <v>697240</v>
      </c>
      <c r="C28" s="362"/>
      <c r="D28" s="365">
        <v>402100</v>
      </c>
      <c r="E28" s="365">
        <v>135910</v>
      </c>
      <c r="F28" s="365">
        <v>1600</v>
      </c>
      <c r="G28" s="365"/>
      <c r="H28" s="365">
        <v>500</v>
      </c>
      <c r="I28" s="365"/>
      <c r="J28" s="365">
        <v>130780</v>
      </c>
      <c r="K28" s="365"/>
      <c r="L28" s="365">
        <v>250</v>
      </c>
      <c r="M28" s="365"/>
      <c r="N28" s="365"/>
      <c r="O28" s="365"/>
      <c r="P28" s="365">
        <v>3100</v>
      </c>
      <c r="Q28" s="365">
        <v>21690</v>
      </c>
      <c r="R28" s="365">
        <v>500</v>
      </c>
      <c r="S28" s="365">
        <v>560</v>
      </c>
      <c r="T28" s="366">
        <v>250</v>
      </c>
    </row>
    <row r="29" spans="1:20">
      <c r="A29" s="154" t="s">
        <v>396</v>
      </c>
      <c r="B29" s="153">
        <f t="shared" si="1"/>
        <v>375540</v>
      </c>
      <c r="C29" s="362"/>
      <c r="D29" s="365">
        <v>213470</v>
      </c>
      <c r="E29" s="365">
        <v>72150</v>
      </c>
      <c r="F29" s="365">
        <v>920</v>
      </c>
      <c r="G29" s="365"/>
      <c r="H29" s="365">
        <v>350</v>
      </c>
      <c r="I29" s="365"/>
      <c r="J29" s="365">
        <v>42180</v>
      </c>
      <c r="K29" s="365"/>
      <c r="L29" s="365">
        <v>700</v>
      </c>
      <c r="M29" s="365"/>
      <c r="N29" s="365">
        <v>500</v>
      </c>
      <c r="O29" s="365">
        <v>32000</v>
      </c>
      <c r="P29" s="365">
        <v>730</v>
      </c>
      <c r="Q29" s="365">
        <v>12240</v>
      </c>
      <c r="R29" s="365">
        <v>250</v>
      </c>
      <c r="S29" s="365"/>
      <c r="T29" s="366">
        <v>50</v>
      </c>
    </row>
    <row r="30" spans="1:20">
      <c r="A30" s="154" t="s">
        <v>397</v>
      </c>
      <c r="B30" s="153">
        <f t="shared" si="1"/>
        <v>184880</v>
      </c>
      <c r="C30" s="362"/>
      <c r="D30" s="365">
        <v>124330</v>
      </c>
      <c r="E30" s="365">
        <v>42020</v>
      </c>
      <c r="F30" s="365">
        <v>880</v>
      </c>
      <c r="G30" s="365"/>
      <c r="H30" s="365">
        <v>70</v>
      </c>
      <c r="I30" s="365"/>
      <c r="J30" s="365">
        <v>11640</v>
      </c>
      <c r="K30" s="365"/>
      <c r="L30" s="365"/>
      <c r="M30" s="365">
        <v>150</v>
      </c>
      <c r="N30" s="365">
        <v>310</v>
      </c>
      <c r="O30" s="365"/>
      <c r="P30" s="365">
        <v>250</v>
      </c>
      <c r="Q30" s="365">
        <v>5220</v>
      </c>
      <c r="R30" s="365"/>
      <c r="S30" s="365">
        <v>10</v>
      </c>
      <c r="T30" s="366"/>
    </row>
    <row r="31" spans="1:20">
      <c r="A31" s="154" t="s">
        <v>398</v>
      </c>
      <c r="B31" s="153">
        <f t="shared" si="1"/>
        <v>713120</v>
      </c>
      <c r="C31" s="362"/>
      <c r="D31" s="365">
        <v>454710</v>
      </c>
      <c r="E31" s="365">
        <v>153690</v>
      </c>
      <c r="F31" s="365">
        <v>2040</v>
      </c>
      <c r="G31" s="365"/>
      <c r="H31" s="365">
        <v>1200</v>
      </c>
      <c r="I31" s="365"/>
      <c r="J31" s="365">
        <v>67690</v>
      </c>
      <c r="K31" s="365"/>
      <c r="L31" s="365">
        <v>600</v>
      </c>
      <c r="M31" s="365">
        <v>560</v>
      </c>
      <c r="N31" s="365">
        <v>3100</v>
      </c>
      <c r="O31" s="365"/>
      <c r="P31" s="365">
        <v>2800</v>
      </c>
      <c r="Q31" s="365">
        <v>25560</v>
      </c>
      <c r="R31" s="365">
        <v>300</v>
      </c>
      <c r="S31" s="365">
        <v>830</v>
      </c>
      <c r="T31" s="366">
        <v>40</v>
      </c>
    </row>
    <row r="32" spans="1:20">
      <c r="A32" s="154" t="s">
        <v>399</v>
      </c>
      <c r="B32" s="153">
        <f t="shared" si="1"/>
        <v>236690</v>
      </c>
      <c r="C32" s="362"/>
      <c r="D32" s="365">
        <v>153940</v>
      </c>
      <c r="E32" s="365">
        <v>52030</v>
      </c>
      <c r="F32" s="365">
        <v>970</v>
      </c>
      <c r="G32" s="365"/>
      <c r="H32" s="365">
        <v>200</v>
      </c>
      <c r="I32" s="365"/>
      <c r="J32" s="365">
        <v>19800</v>
      </c>
      <c r="K32" s="365"/>
      <c r="L32" s="365"/>
      <c r="M32" s="365">
        <v>400</v>
      </c>
      <c r="N32" s="365">
        <v>350</v>
      </c>
      <c r="O32" s="365"/>
      <c r="P32" s="365">
        <v>800</v>
      </c>
      <c r="Q32" s="365">
        <v>8100</v>
      </c>
      <c r="R32" s="365"/>
      <c r="S32" s="365"/>
      <c r="T32" s="366">
        <v>100</v>
      </c>
    </row>
    <row r="33" spans="1:20">
      <c r="A33" s="154" t="s">
        <v>400</v>
      </c>
      <c r="B33" s="153">
        <f t="shared" si="1"/>
        <v>725870</v>
      </c>
      <c r="C33" s="362"/>
      <c r="D33" s="365">
        <v>457090</v>
      </c>
      <c r="E33" s="365">
        <v>154500</v>
      </c>
      <c r="F33" s="365">
        <v>3980</v>
      </c>
      <c r="G33" s="365"/>
      <c r="H33" s="365">
        <v>300</v>
      </c>
      <c r="I33" s="365"/>
      <c r="J33" s="365">
        <v>76120</v>
      </c>
      <c r="K33" s="365"/>
      <c r="L33" s="365"/>
      <c r="M33" s="365">
        <v>380</v>
      </c>
      <c r="N33" s="365">
        <v>3290</v>
      </c>
      <c r="O33" s="365"/>
      <c r="P33" s="365">
        <v>2550</v>
      </c>
      <c r="Q33" s="365">
        <v>26460</v>
      </c>
      <c r="R33" s="365">
        <v>1200</v>
      </c>
      <c r="S33" s="365"/>
      <c r="T33" s="366"/>
    </row>
    <row r="34" spans="1:20">
      <c r="A34" s="154" t="s">
        <v>401</v>
      </c>
      <c r="B34" s="153">
        <f t="shared" si="1"/>
        <v>826630</v>
      </c>
      <c r="C34" s="362"/>
      <c r="D34" s="365">
        <v>499390</v>
      </c>
      <c r="E34" s="365">
        <v>168790</v>
      </c>
      <c r="F34" s="365">
        <v>1880</v>
      </c>
      <c r="G34" s="365"/>
      <c r="H34" s="365">
        <v>320</v>
      </c>
      <c r="I34" s="365"/>
      <c r="J34" s="365">
        <v>65970</v>
      </c>
      <c r="K34" s="365"/>
      <c r="L34" s="365"/>
      <c r="M34" s="365">
        <v>300</v>
      </c>
      <c r="N34" s="365">
        <v>2400</v>
      </c>
      <c r="O34" s="365">
        <v>55000</v>
      </c>
      <c r="P34" s="365">
        <v>4400</v>
      </c>
      <c r="Q34" s="365">
        <v>27180</v>
      </c>
      <c r="R34" s="365"/>
      <c r="S34" s="365">
        <v>1000</v>
      </c>
      <c r="T34" s="366"/>
    </row>
    <row r="35" spans="1:20" s="261" customFormat="1">
      <c r="A35" s="154" t="s">
        <v>617</v>
      </c>
      <c r="B35" s="153">
        <f t="shared" si="1"/>
        <v>84840</v>
      </c>
      <c r="C35" s="362"/>
      <c r="D35" s="365">
        <v>62570</v>
      </c>
      <c r="E35" s="365">
        <v>21150</v>
      </c>
      <c r="F35" s="365"/>
      <c r="G35" s="365"/>
      <c r="H35" s="365"/>
      <c r="I35" s="365"/>
      <c r="J35" s="365"/>
      <c r="K35" s="365"/>
      <c r="L35" s="365"/>
      <c r="M35" s="365"/>
      <c r="N35" s="365"/>
      <c r="O35" s="365"/>
      <c r="P35" s="365"/>
      <c r="Q35" s="365">
        <v>1120</v>
      </c>
      <c r="R35" s="365"/>
      <c r="S35" s="365"/>
      <c r="T35" s="366"/>
    </row>
    <row r="36" spans="1:20">
      <c r="A36" s="155" t="s">
        <v>519</v>
      </c>
      <c r="B36" s="153">
        <f t="shared" si="1"/>
        <v>4014862</v>
      </c>
      <c r="C36" s="367">
        <v>3006300</v>
      </c>
      <c r="D36" s="365">
        <f>374500+89000</f>
        <v>463500</v>
      </c>
      <c r="E36" s="365">
        <f>30082+126580</f>
        <v>156662</v>
      </c>
      <c r="F36" s="365">
        <v>2000</v>
      </c>
      <c r="G36" s="365"/>
      <c r="H36" s="365">
        <v>17000</v>
      </c>
      <c r="I36" s="365"/>
      <c r="J36" s="365">
        <v>276700</v>
      </c>
      <c r="K36" s="365"/>
      <c r="L36" s="365"/>
      <c r="M36" s="365"/>
      <c r="N36" s="365"/>
      <c r="O36" s="365">
        <v>53500</v>
      </c>
      <c r="P36" s="365">
        <v>1500</v>
      </c>
      <c r="Q36" s="365">
        <v>17800</v>
      </c>
      <c r="R36" s="365">
        <f>SUM(1900+3000+15000)</f>
        <v>19900</v>
      </c>
      <c r="S36" s="365"/>
      <c r="T36" s="366"/>
    </row>
    <row r="37" spans="1:20" ht="14.25" customHeight="1">
      <c r="A37" s="156" t="s">
        <v>373</v>
      </c>
      <c r="B37" s="254">
        <f t="shared" si="1"/>
        <v>35748</v>
      </c>
      <c r="C37" s="368"/>
      <c r="D37" s="369"/>
      <c r="E37" s="369"/>
      <c r="F37" s="369"/>
      <c r="G37" s="369"/>
      <c r="H37" s="369"/>
      <c r="I37" s="369">
        <v>35748</v>
      </c>
      <c r="J37" s="369"/>
      <c r="K37" s="369"/>
      <c r="L37" s="369"/>
      <c r="M37" s="369"/>
      <c r="N37" s="369"/>
      <c r="O37" s="369"/>
      <c r="P37" s="369"/>
      <c r="Q37" s="369"/>
      <c r="R37" s="369"/>
      <c r="S37" s="369"/>
      <c r="T37" s="370"/>
    </row>
    <row r="39" spans="1:20">
      <c r="A39" s="94"/>
    </row>
    <row r="40" spans="1:20">
      <c r="A40" s="94"/>
    </row>
    <row r="41" spans="1:20">
      <c r="A41" s="44"/>
    </row>
    <row r="42" spans="1:20">
      <c r="A42" s="44"/>
    </row>
  </sheetData>
  <mergeCells count="2">
    <mergeCell ref="A3:A5"/>
    <mergeCell ref="B3:B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&amp;RLisa 7
Tartu Linnavalitsuse 30.12.2014. a 
 korralduse nr  juurde</oddHeader>
    <oddFooter>&amp;L/allkirjastatud digitaalselt/
Jüri Mölder
Linnasekretär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56"/>
  <sheetViews>
    <sheetView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E3" sqref="E3"/>
    </sheetView>
  </sheetViews>
  <sheetFormatPr defaultRowHeight="15"/>
  <cols>
    <col min="1" max="1" width="24.85546875" customWidth="1"/>
    <col min="2" max="2" width="5.28515625" bestFit="1" customWidth="1"/>
    <col min="3" max="3" width="9.140625" style="106"/>
    <col min="4" max="4" width="7.42578125" bestFit="1" customWidth="1"/>
    <col min="5" max="5" width="5.42578125" bestFit="1" customWidth="1"/>
    <col min="6" max="6" width="7.42578125" bestFit="1" customWidth="1"/>
    <col min="7" max="7" width="5.42578125" bestFit="1" customWidth="1"/>
    <col min="8" max="8" width="7.42578125" bestFit="1" customWidth="1"/>
    <col min="9" max="9" width="6.42578125" bestFit="1" customWidth="1"/>
    <col min="10" max="11" width="5.42578125" bestFit="1" customWidth="1"/>
    <col min="12" max="12" width="7.42578125" bestFit="1" customWidth="1"/>
    <col min="13" max="13" width="5.7109375" bestFit="1" customWidth="1"/>
    <col min="14" max="14" width="6.42578125" bestFit="1" customWidth="1"/>
    <col min="15" max="15" width="7" customWidth="1"/>
    <col min="16" max="16" width="5.5703125" customWidth="1"/>
    <col min="17" max="17" width="5.140625" customWidth="1"/>
    <col min="18" max="18" width="5.42578125" bestFit="1" customWidth="1"/>
    <col min="19" max="19" width="7.42578125" bestFit="1" customWidth="1"/>
    <col min="20" max="20" width="4.42578125" bestFit="1" customWidth="1"/>
    <col min="254" max="254" width="29.85546875" bestFit="1" customWidth="1"/>
    <col min="255" max="255" width="5.28515625" bestFit="1" customWidth="1"/>
    <col min="257" max="257" width="6.5703125" bestFit="1" customWidth="1"/>
    <col min="258" max="258" width="6.5703125" customWidth="1"/>
    <col min="259" max="260" width="7.42578125" bestFit="1" customWidth="1"/>
    <col min="261" max="261" width="5.42578125" bestFit="1" customWidth="1"/>
    <col min="262" max="262" width="7.42578125" bestFit="1" customWidth="1"/>
    <col min="263" max="263" width="5.42578125" bestFit="1" customWidth="1"/>
    <col min="264" max="264" width="7.42578125" bestFit="1" customWidth="1"/>
    <col min="265" max="265" width="6.42578125" bestFit="1" customWidth="1"/>
    <col min="266" max="267" width="5.42578125" bestFit="1" customWidth="1"/>
    <col min="268" max="268" width="7.42578125" bestFit="1" customWidth="1"/>
    <col min="269" max="270" width="5.42578125" bestFit="1" customWidth="1"/>
    <col min="271" max="271" width="7" customWidth="1"/>
    <col min="272" max="272" width="4.85546875" bestFit="1" customWidth="1"/>
    <col min="273" max="273" width="6" bestFit="1" customWidth="1"/>
    <col min="274" max="274" width="5.42578125" bestFit="1" customWidth="1"/>
    <col min="275" max="275" width="6.42578125" bestFit="1" customWidth="1"/>
    <col min="276" max="276" width="4.42578125" bestFit="1" customWidth="1"/>
    <col min="510" max="510" width="29.85546875" bestFit="1" customWidth="1"/>
    <col min="511" max="511" width="5.28515625" bestFit="1" customWidth="1"/>
    <col min="513" max="513" width="6.5703125" bestFit="1" customWidth="1"/>
    <col min="514" max="514" width="6.5703125" customWidth="1"/>
    <col min="515" max="516" width="7.42578125" bestFit="1" customWidth="1"/>
    <col min="517" max="517" width="5.42578125" bestFit="1" customWidth="1"/>
    <col min="518" max="518" width="7.42578125" bestFit="1" customWidth="1"/>
    <col min="519" max="519" width="5.42578125" bestFit="1" customWidth="1"/>
    <col min="520" max="520" width="7.42578125" bestFit="1" customWidth="1"/>
    <col min="521" max="521" width="6.42578125" bestFit="1" customWidth="1"/>
    <col min="522" max="523" width="5.42578125" bestFit="1" customWidth="1"/>
    <col min="524" max="524" width="7.42578125" bestFit="1" customWidth="1"/>
    <col min="525" max="526" width="5.42578125" bestFit="1" customWidth="1"/>
    <col min="527" max="527" width="7" customWidth="1"/>
    <col min="528" max="528" width="4.85546875" bestFit="1" customWidth="1"/>
    <col min="529" max="529" width="6" bestFit="1" customWidth="1"/>
    <col min="530" max="530" width="5.42578125" bestFit="1" customWidth="1"/>
    <col min="531" max="531" width="6.42578125" bestFit="1" customWidth="1"/>
    <col min="532" max="532" width="4.42578125" bestFit="1" customWidth="1"/>
    <col min="766" max="766" width="29.85546875" bestFit="1" customWidth="1"/>
    <col min="767" max="767" width="5.28515625" bestFit="1" customWidth="1"/>
    <col min="769" max="769" width="6.5703125" bestFit="1" customWidth="1"/>
    <col min="770" max="770" width="6.5703125" customWidth="1"/>
    <col min="771" max="772" width="7.42578125" bestFit="1" customWidth="1"/>
    <col min="773" max="773" width="5.42578125" bestFit="1" customWidth="1"/>
    <col min="774" max="774" width="7.42578125" bestFit="1" customWidth="1"/>
    <col min="775" max="775" width="5.42578125" bestFit="1" customWidth="1"/>
    <col min="776" max="776" width="7.42578125" bestFit="1" customWidth="1"/>
    <col min="777" max="777" width="6.42578125" bestFit="1" customWidth="1"/>
    <col min="778" max="779" width="5.42578125" bestFit="1" customWidth="1"/>
    <col min="780" max="780" width="7.42578125" bestFit="1" customWidth="1"/>
    <col min="781" max="782" width="5.42578125" bestFit="1" customWidth="1"/>
    <col min="783" max="783" width="7" customWidth="1"/>
    <col min="784" max="784" width="4.85546875" bestFit="1" customWidth="1"/>
    <col min="785" max="785" width="6" bestFit="1" customWidth="1"/>
    <col min="786" max="786" width="5.42578125" bestFit="1" customWidth="1"/>
    <col min="787" max="787" width="6.42578125" bestFit="1" customWidth="1"/>
    <col min="788" max="788" width="4.42578125" bestFit="1" customWidth="1"/>
    <col min="1022" max="1022" width="29.85546875" bestFit="1" customWidth="1"/>
    <col min="1023" max="1023" width="5.28515625" bestFit="1" customWidth="1"/>
    <col min="1025" max="1025" width="6.5703125" bestFit="1" customWidth="1"/>
    <col min="1026" max="1026" width="6.5703125" customWidth="1"/>
    <col min="1027" max="1028" width="7.42578125" bestFit="1" customWidth="1"/>
    <col min="1029" max="1029" width="5.42578125" bestFit="1" customWidth="1"/>
    <col min="1030" max="1030" width="7.42578125" bestFit="1" customWidth="1"/>
    <col min="1031" max="1031" width="5.42578125" bestFit="1" customWidth="1"/>
    <col min="1032" max="1032" width="7.42578125" bestFit="1" customWidth="1"/>
    <col min="1033" max="1033" width="6.42578125" bestFit="1" customWidth="1"/>
    <col min="1034" max="1035" width="5.42578125" bestFit="1" customWidth="1"/>
    <col min="1036" max="1036" width="7.42578125" bestFit="1" customWidth="1"/>
    <col min="1037" max="1038" width="5.42578125" bestFit="1" customWidth="1"/>
    <col min="1039" max="1039" width="7" customWidth="1"/>
    <col min="1040" max="1040" width="4.85546875" bestFit="1" customWidth="1"/>
    <col min="1041" max="1041" width="6" bestFit="1" customWidth="1"/>
    <col min="1042" max="1042" width="5.42578125" bestFit="1" customWidth="1"/>
    <col min="1043" max="1043" width="6.42578125" bestFit="1" customWidth="1"/>
    <col min="1044" max="1044" width="4.42578125" bestFit="1" customWidth="1"/>
    <col min="1278" max="1278" width="29.85546875" bestFit="1" customWidth="1"/>
    <col min="1279" max="1279" width="5.28515625" bestFit="1" customWidth="1"/>
    <col min="1281" max="1281" width="6.5703125" bestFit="1" customWidth="1"/>
    <col min="1282" max="1282" width="6.5703125" customWidth="1"/>
    <col min="1283" max="1284" width="7.42578125" bestFit="1" customWidth="1"/>
    <col min="1285" max="1285" width="5.42578125" bestFit="1" customWidth="1"/>
    <col min="1286" max="1286" width="7.42578125" bestFit="1" customWidth="1"/>
    <col min="1287" max="1287" width="5.42578125" bestFit="1" customWidth="1"/>
    <col min="1288" max="1288" width="7.42578125" bestFit="1" customWidth="1"/>
    <col min="1289" max="1289" width="6.42578125" bestFit="1" customWidth="1"/>
    <col min="1290" max="1291" width="5.42578125" bestFit="1" customWidth="1"/>
    <col min="1292" max="1292" width="7.42578125" bestFit="1" customWidth="1"/>
    <col min="1293" max="1294" width="5.42578125" bestFit="1" customWidth="1"/>
    <col min="1295" max="1295" width="7" customWidth="1"/>
    <col min="1296" max="1296" width="4.85546875" bestFit="1" customWidth="1"/>
    <col min="1297" max="1297" width="6" bestFit="1" customWidth="1"/>
    <col min="1298" max="1298" width="5.42578125" bestFit="1" customWidth="1"/>
    <col min="1299" max="1299" width="6.42578125" bestFit="1" customWidth="1"/>
    <col min="1300" max="1300" width="4.42578125" bestFit="1" customWidth="1"/>
    <col min="1534" max="1534" width="29.85546875" bestFit="1" customWidth="1"/>
    <col min="1535" max="1535" width="5.28515625" bestFit="1" customWidth="1"/>
    <col min="1537" max="1537" width="6.5703125" bestFit="1" customWidth="1"/>
    <col min="1538" max="1538" width="6.5703125" customWidth="1"/>
    <col min="1539" max="1540" width="7.42578125" bestFit="1" customWidth="1"/>
    <col min="1541" max="1541" width="5.42578125" bestFit="1" customWidth="1"/>
    <col min="1542" max="1542" width="7.42578125" bestFit="1" customWidth="1"/>
    <col min="1543" max="1543" width="5.42578125" bestFit="1" customWidth="1"/>
    <col min="1544" max="1544" width="7.42578125" bestFit="1" customWidth="1"/>
    <col min="1545" max="1545" width="6.42578125" bestFit="1" customWidth="1"/>
    <col min="1546" max="1547" width="5.42578125" bestFit="1" customWidth="1"/>
    <col min="1548" max="1548" width="7.42578125" bestFit="1" customWidth="1"/>
    <col min="1549" max="1550" width="5.42578125" bestFit="1" customWidth="1"/>
    <col min="1551" max="1551" width="7" customWidth="1"/>
    <col min="1552" max="1552" width="4.85546875" bestFit="1" customWidth="1"/>
    <col min="1553" max="1553" width="6" bestFit="1" customWidth="1"/>
    <col min="1554" max="1554" width="5.42578125" bestFit="1" customWidth="1"/>
    <col min="1555" max="1555" width="6.42578125" bestFit="1" customWidth="1"/>
    <col min="1556" max="1556" width="4.42578125" bestFit="1" customWidth="1"/>
    <col min="1790" max="1790" width="29.85546875" bestFit="1" customWidth="1"/>
    <col min="1791" max="1791" width="5.28515625" bestFit="1" customWidth="1"/>
    <col min="1793" max="1793" width="6.5703125" bestFit="1" customWidth="1"/>
    <col min="1794" max="1794" width="6.5703125" customWidth="1"/>
    <col min="1795" max="1796" width="7.42578125" bestFit="1" customWidth="1"/>
    <col min="1797" max="1797" width="5.42578125" bestFit="1" customWidth="1"/>
    <col min="1798" max="1798" width="7.42578125" bestFit="1" customWidth="1"/>
    <col min="1799" max="1799" width="5.42578125" bestFit="1" customWidth="1"/>
    <col min="1800" max="1800" width="7.42578125" bestFit="1" customWidth="1"/>
    <col min="1801" max="1801" width="6.42578125" bestFit="1" customWidth="1"/>
    <col min="1802" max="1803" width="5.42578125" bestFit="1" customWidth="1"/>
    <col min="1804" max="1804" width="7.42578125" bestFit="1" customWidth="1"/>
    <col min="1805" max="1806" width="5.42578125" bestFit="1" customWidth="1"/>
    <col min="1807" max="1807" width="7" customWidth="1"/>
    <col min="1808" max="1808" width="4.85546875" bestFit="1" customWidth="1"/>
    <col min="1809" max="1809" width="6" bestFit="1" customWidth="1"/>
    <col min="1810" max="1810" width="5.42578125" bestFit="1" customWidth="1"/>
    <col min="1811" max="1811" width="6.42578125" bestFit="1" customWidth="1"/>
    <col min="1812" max="1812" width="4.42578125" bestFit="1" customWidth="1"/>
    <col min="2046" max="2046" width="29.85546875" bestFit="1" customWidth="1"/>
    <col min="2047" max="2047" width="5.28515625" bestFit="1" customWidth="1"/>
    <col min="2049" max="2049" width="6.5703125" bestFit="1" customWidth="1"/>
    <col min="2050" max="2050" width="6.5703125" customWidth="1"/>
    <col min="2051" max="2052" width="7.42578125" bestFit="1" customWidth="1"/>
    <col min="2053" max="2053" width="5.42578125" bestFit="1" customWidth="1"/>
    <col min="2054" max="2054" width="7.42578125" bestFit="1" customWidth="1"/>
    <col min="2055" max="2055" width="5.42578125" bestFit="1" customWidth="1"/>
    <col min="2056" max="2056" width="7.42578125" bestFit="1" customWidth="1"/>
    <col min="2057" max="2057" width="6.42578125" bestFit="1" customWidth="1"/>
    <col min="2058" max="2059" width="5.42578125" bestFit="1" customWidth="1"/>
    <col min="2060" max="2060" width="7.42578125" bestFit="1" customWidth="1"/>
    <col min="2061" max="2062" width="5.42578125" bestFit="1" customWidth="1"/>
    <col min="2063" max="2063" width="7" customWidth="1"/>
    <col min="2064" max="2064" width="4.85546875" bestFit="1" customWidth="1"/>
    <col min="2065" max="2065" width="6" bestFit="1" customWidth="1"/>
    <col min="2066" max="2066" width="5.42578125" bestFit="1" customWidth="1"/>
    <col min="2067" max="2067" width="6.42578125" bestFit="1" customWidth="1"/>
    <col min="2068" max="2068" width="4.42578125" bestFit="1" customWidth="1"/>
    <col min="2302" max="2302" width="29.85546875" bestFit="1" customWidth="1"/>
    <col min="2303" max="2303" width="5.28515625" bestFit="1" customWidth="1"/>
    <col min="2305" max="2305" width="6.5703125" bestFit="1" customWidth="1"/>
    <col min="2306" max="2306" width="6.5703125" customWidth="1"/>
    <col min="2307" max="2308" width="7.42578125" bestFit="1" customWidth="1"/>
    <col min="2309" max="2309" width="5.42578125" bestFit="1" customWidth="1"/>
    <col min="2310" max="2310" width="7.42578125" bestFit="1" customWidth="1"/>
    <col min="2311" max="2311" width="5.42578125" bestFit="1" customWidth="1"/>
    <col min="2312" max="2312" width="7.42578125" bestFit="1" customWidth="1"/>
    <col min="2313" max="2313" width="6.42578125" bestFit="1" customWidth="1"/>
    <col min="2314" max="2315" width="5.42578125" bestFit="1" customWidth="1"/>
    <col min="2316" max="2316" width="7.42578125" bestFit="1" customWidth="1"/>
    <col min="2317" max="2318" width="5.42578125" bestFit="1" customWidth="1"/>
    <col min="2319" max="2319" width="7" customWidth="1"/>
    <col min="2320" max="2320" width="4.85546875" bestFit="1" customWidth="1"/>
    <col min="2321" max="2321" width="6" bestFit="1" customWidth="1"/>
    <col min="2322" max="2322" width="5.42578125" bestFit="1" customWidth="1"/>
    <col min="2323" max="2323" width="6.42578125" bestFit="1" customWidth="1"/>
    <col min="2324" max="2324" width="4.42578125" bestFit="1" customWidth="1"/>
    <col min="2558" max="2558" width="29.85546875" bestFit="1" customWidth="1"/>
    <col min="2559" max="2559" width="5.28515625" bestFit="1" customWidth="1"/>
    <col min="2561" max="2561" width="6.5703125" bestFit="1" customWidth="1"/>
    <col min="2562" max="2562" width="6.5703125" customWidth="1"/>
    <col min="2563" max="2564" width="7.42578125" bestFit="1" customWidth="1"/>
    <col min="2565" max="2565" width="5.42578125" bestFit="1" customWidth="1"/>
    <col min="2566" max="2566" width="7.42578125" bestFit="1" customWidth="1"/>
    <col min="2567" max="2567" width="5.42578125" bestFit="1" customWidth="1"/>
    <col min="2568" max="2568" width="7.42578125" bestFit="1" customWidth="1"/>
    <col min="2569" max="2569" width="6.42578125" bestFit="1" customWidth="1"/>
    <col min="2570" max="2571" width="5.42578125" bestFit="1" customWidth="1"/>
    <col min="2572" max="2572" width="7.42578125" bestFit="1" customWidth="1"/>
    <col min="2573" max="2574" width="5.42578125" bestFit="1" customWidth="1"/>
    <col min="2575" max="2575" width="7" customWidth="1"/>
    <col min="2576" max="2576" width="4.85546875" bestFit="1" customWidth="1"/>
    <col min="2577" max="2577" width="6" bestFit="1" customWidth="1"/>
    <col min="2578" max="2578" width="5.42578125" bestFit="1" customWidth="1"/>
    <col min="2579" max="2579" width="6.42578125" bestFit="1" customWidth="1"/>
    <col min="2580" max="2580" width="4.42578125" bestFit="1" customWidth="1"/>
    <col min="2814" max="2814" width="29.85546875" bestFit="1" customWidth="1"/>
    <col min="2815" max="2815" width="5.28515625" bestFit="1" customWidth="1"/>
    <col min="2817" max="2817" width="6.5703125" bestFit="1" customWidth="1"/>
    <col min="2818" max="2818" width="6.5703125" customWidth="1"/>
    <col min="2819" max="2820" width="7.42578125" bestFit="1" customWidth="1"/>
    <col min="2821" max="2821" width="5.42578125" bestFit="1" customWidth="1"/>
    <col min="2822" max="2822" width="7.42578125" bestFit="1" customWidth="1"/>
    <col min="2823" max="2823" width="5.42578125" bestFit="1" customWidth="1"/>
    <col min="2824" max="2824" width="7.42578125" bestFit="1" customWidth="1"/>
    <col min="2825" max="2825" width="6.42578125" bestFit="1" customWidth="1"/>
    <col min="2826" max="2827" width="5.42578125" bestFit="1" customWidth="1"/>
    <col min="2828" max="2828" width="7.42578125" bestFit="1" customWidth="1"/>
    <col min="2829" max="2830" width="5.42578125" bestFit="1" customWidth="1"/>
    <col min="2831" max="2831" width="7" customWidth="1"/>
    <col min="2832" max="2832" width="4.85546875" bestFit="1" customWidth="1"/>
    <col min="2833" max="2833" width="6" bestFit="1" customWidth="1"/>
    <col min="2834" max="2834" width="5.42578125" bestFit="1" customWidth="1"/>
    <col min="2835" max="2835" width="6.42578125" bestFit="1" customWidth="1"/>
    <col min="2836" max="2836" width="4.42578125" bestFit="1" customWidth="1"/>
    <col min="3070" max="3070" width="29.85546875" bestFit="1" customWidth="1"/>
    <col min="3071" max="3071" width="5.28515625" bestFit="1" customWidth="1"/>
    <col min="3073" max="3073" width="6.5703125" bestFit="1" customWidth="1"/>
    <col min="3074" max="3074" width="6.5703125" customWidth="1"/>
    <col min="3075" max="3076" width="7.42578125" bestFit="1" customWidth="1"/>
    <col min="3077" max="3077" width="5.42578125" bestFit="1" customWidth="1"/>
    <col min="3078" max="3078" width="7.42578125" bestFit="1" customWidth="1"/>
    <col min="3079" max="3079" width="5.42578125" bestFit="1" customWidth="1"/>
    <col min="3080" max="3080" width="7.42578125" bestFit="1" customWidth="1"/>
    <col min="3081" max="3081" width="6.42578125" bestFit="1" customWidth="1"/>
    <col min="3082" max="3083" width="5.42578125" bestFit="1" customWidth="1"/>
    <col min="3084" max="3084" width="7.42578125" bestFit="1" customWidth="1"/>
    <col min="3085" max="3086" width="5.42578125" bestFit="1" customWidth="1"/>
    <col min="3087" max="3087" width="7" customWidth="1"/>
    <col min="3088" max="3088" width="4.85546875" bestFit="1" customWidth="1"/>
    <col min="3089" max="3089" width="6" bestFit="1" customWidth="1"/>
    <col min="3090" max="3090" width="5.42578125" bestFit="1" customWidth="1"/>
    <col min="3091" max="3091" width="6.42578125" bestFit="1" customWidth="1"/>
    <col min="3092" max="3092" width="4.42578125" bestFit="1" customWidth="1"/>
    <col min="3326" max="3326" width="29.85546875" bestFit="1" customWidth="1"/>
    <col min="3327" max="3327" width="5.28515625" bestFit="1" customWidth="1"/>
    <col min="3329" max="3329" width="6.5703125" bestFit="1" customWidth="1"/>
    <col min="3330" max="3330" width="6.5703125" customWidth="1"/>
    <col min="3331" max="3332" width="7.42578125" bestFit="1" customWidth="1"/>
    <col min="3333" max="3333" width="5.42578125" bestFit="1" customWidth="1"/>
    <col min="3334" max="3334" width="7.42578125" bestFit="1" customWidth="1"/>
    <col min="3335" max="3335" width="5.42578125" bestFit="1" customWidth="1"/>
    <col min="3336" max="3336" width="7.42578125" bestFit="1" customWidth="1"/>
    <col min="3337" max="3337" width="6.42578125" bestFit="1" customWidth="1"/>
    <col min="3338" max="3339" width="5.42578125" bestFit="1" customWidth="1"/>
    <col min="3340" max="3340" width="7.42578125" bestFit="1" customWidth="1"/>
    <col min="3341" max="3342" width="5.42578125" bestFit="1" customWidth="1"/>
    <col min="3343" max="3343" width="7" customWidth="1"/>
    <col min="3344" max="3344" width="4.85546875" bestFit="1" customWidth="1"/>
    <col min="3345" max="3345" width="6" bestFit="1" customWidth="1"/>
    <col min="3346" max="3346" width="5.42578125" bestFit="1" customWidth="1"/>
    <col min="3347" max="3347" width="6.42578125" bestFit="1" customWidth="1"/>
    <col min="3348" max="3348" width="4.42578125" bestFit="1" customWidth="1"/>
    <col min="3582" max="3582" width="29.85546875" bestFit="1" customWidth="1"/>
    <col min="3583" max="3583" width="5.28515625" bestFit="1" customWidth="1"/>
    <col min="3585" max="3585" width="6.5703125" bestFit="1" customWidth="1"/>
    <col min="3586" max="3586" width="6.5703125" customWidth="1"/>
    <col min="3587" max="3588" width="7.42578125" bestFit="1" customWidth="1"/>
    <col min="3589" max="3589" width="5.42578125" bestFit="1" customWidth="1"/>
    <col min="3590" max="3590" width="7.42578125" bestFit="1" customWidth="1"/>
    <col min="3591" max="3591" width="5.42578125" bestFit="1" customWidth="1"/>
    <col min="3592" max="3592" width="7.42578125" bestFit="1" customWidth="1"/>
    <col min="3593" max="3593" width="6.42578125" bestFit="1" customWidth="1"/>
    <col min="3594" max="3595" width="5.42578125" bestFit="1" customWidth="1"/>
    <col min="3596" max="3596" width="7.42578125" bestFit="1" customWidth="1"/>
    <col min="3597" max="3598" width="5.42578125" bestFit="1" customWidth="1"/>
    <col min="3599" max="3599" width="7" customWidth="1"/>
    <col min="3600" max="3600" width="4.85546875" bestFit="1" customWidth="1"/>
    <col min="3601" max="3601" width="6" bestFit="1" customWidth="1"/>
    <col min="3602" max="3602" width="5.42578125" bestFit="1" customWidth="1"/>
    <col min="3603" max="3603" width="6.42578125" bestFit="1" customWidth="1"/>
    <col min="3604" max="3604" width="4.42578125" bestFit="1" customWidth="1"/>
    <col min="3838" max="3838" width="29.85546875" bestFit="1" customWidth="1"/>
    <col min="3839" max="3839" width="5.28515625" bestFit="1" customWidth="1"/>
    <col min="3841" max="3841" width="6.5703125" bestFit="1" customWidth="1"/>
    <col min="3842" max="3842" width="6.5703125" customWidth="1"/>
    <col min="3843" max="3844" width="7.42578125" bestFit="1" customWidth="1"/>
    <col min="3845" max="3845" width="5.42578125" bestFit="1" customWidth="1"/>
    <col min="3846" max="3846" width="7.42578125" bestFit="1" customWidth="1"/>
    <col min="3847" max="3847" width="5.42578125" bestFit="1" customWidth="1"/>
    <col min="3848" max="3848" width="7.42578125" bestFit="1" customWidth="1"/>
    <col min="3849" max="3849" width="6.42578125" bestFit="1" customWidth="1"/>
    <col min="3850" max="3851" width="5.42578125" bestFit="1" customWidth="1"/>
    <col min="3852" max="3852" width="7.42578125" bestFit="1" customWidth="1"/>
    <col min="3853" max="3854" width="5.42578125" bestFit="1" customWidth="1"/>
    <col min="3855" max="3855" width="7" customWidth="1"/>
    <col min="3856" max="3856" width="4.85546875" bestFit="1" customWidth="1"/>
    <col min="3857" max="3857" width="6" bestFit="1" customWidth="1"/>
    <col min="3858" max="3858" width="5.42578125" bestFit="1" customWidth="1"/>
    <col min="3859" max="3859" width="6.42578125" bestFit="1" customWidth="1"/>
    <col min="3860" max="3860" width="4.42578125" bestFit="1" customWidth="1"/>
    <col min="4094" max="4094" width="29.85546875" bestFit="1" customWidth="1"/>
    <col min="4095" max="4095" width="5.28515625" bestFit="1" customWidth="1"/>
    <col min="4097" max="4097" width="6.5703125" bestFit="1" customWidth="1"/>
    <col min="4098" max="4098" width="6.5703125" customWidth="1"/>
    <col min="4099" max="4100" width="7.42578125" bestFit="1" customWidth="1"/>
    <col min="4101" max="4101" width="5.42578125" bestFit="1" customWidth="1"/>
    <col min="4102" max="4102" width="7.42578125" bestFit="1" customWidth="1"/>
    <col min="4103" max="4103" width="5.42578125" bestFit="1" customWidth="1"/>
    <col min="4104" max="4104" width="7.42578125" bestFit="1" customWidth="1"/>
    <col min="4105" max="4105" width="6.42578125" bestFit="1" customWidth="1"/>
    <col min="4106" max="4107" width="5.42578125" bestFit="1" customWidth="1"/>
    <col min="4108" max="4108" width="7.42578125" bestFit="1" customWidth="1"/>
    <col min="4109" max="4110" width="5.42578125" bestFit="1" customWidth="1"/>
    <col min="4111" max="4111" width="7" customWidth="1"/>
    <col min="4112" max="4112" width="4.85546875" bestFit="1" customWidth="1"/>
    <col min="4113" max="4113" width="6" bestFit="1" customWidth="1"/>
    <col min="4114" max="4114" width="5.42578125" bestFit="1" customWidth="1"/>
    <col min="4115" max="4115" width="6.42578125" bestFit="1" customWidth="1"/>
    <col min="4116" max="4116" width="4.42578125" bestFit="1" customWidth="1"/>
    <col min="4350" max="4350" width="29.85546875" bestFit="1" customWidth="1"/>
    <col min="4351" max="4351" width="5.28515625" bestFit="1" customWidth="1"/>
    <col min="4353" max="4353" width="6.5703125" bestFit="1" customWidth="1"/>
    <col min="4354" max="4354" width="6.5703125" customWidth="1"/>
    <col min="4355" max="4356" width="7.42578125" bestFit="1" customWidth="1"/>
    <col min="4357" max="4357" width="5.42578125" bestFit="1" customWidth="1"/>
    <col min="4358" max="4358" width="7.42578125" bestFit="1" customWidth="1"/>
    <col min="4359" max="4359" width="5.42578125" bestFit="1" customWidth="1"/>
    <col min="4360" max="4360" width="7.42578125" bestFit="1" customWidth="1"/>
    <col min="4361" max="4361" width="6.42578125" bestFit="1" customWidth="1"/>
    <col min="4362" max="4363" width="5.42578125" bestFit="1" customWidth="1"/>
    <col min="4364" max="4364" width="7.42578125" bestFit="1" customWidth="1"/>
    <col min="4365" max="4366" width="5.42578125" bestFit="1" customWidth="1"/>
    <col min="4367" max="4367" width="7" customWidth="1"/>
    <col min="4368" max="4368" width="4.85546875" bestFit="1" customWidth="1"/>
    <col min="4369" max="4369" width="6" bestFit="1" customWidth="1"/>
    <col min="4370" max="4370" width="5.42578125" bestFit="1" customWidth="1"/>
    <col min="4371" max="4371" width="6.42578125" bestFit="1" customWidth="1"/>
    <col min="4372" max="4372" width="4.42578125" bestFit="1" customWidth="1"/>
    <col min="4606" max="4606" width="29.85546875" bestFit="1" customWidth="1"/>
    <col min="4607" max="4607" width="5.28515625" bestFit="1" customWidth="1"/>
    <col min="4609" max="4609" width="6.5703125" bestFit="1" customWidth="1"/>
    <col min="4610" max="4610" width="6.5703125" customWidth="1"/>
    <col min="4611" max="4612" width="7.42578125" bestFit="1" customWidth="1"/>
    <col min="4613" max="4613" width="5.42578125" bestFit="1" customWidth="1"/>
    <col min="4614" max="4614" width="7.42578125" bestFit="1" customWidth="1"/>
    <col min="4615" max="4615" width="5.42578125" bestFit="1" customWidth="1"/>
    <col min="4616" max="4616" width="7.42578125" bestFit="1" customWidth="1"/>
    <col min="4617" max="4617" width="6.42578125" bestFit="1" customWidth="1"/>
    <col min="4618" max="4619" width="5.42578125" bestFit="1" customWidth="1"/>
    <col min="4620" max="4620" width="7.42578125" bestFit="1" customWidth="1"/>
    <col min="4621" max="4622" width="5.42578125" bestFit="1" customWidth="1"/>
    <col min="4623" max="4623" width="7" customWidth="1"/>
    <col min="4624" max="4624" width="4.85546875" bestFit="1" customWidth="1"/>
    <col min="4625" max="4625" width="6" bestFit="1" customWidth="1"/>
    <col min="4626" max="4626" width="5.42578125" bestFit="1" customWidth="1"/>
    <col min="4627" max="4627" width="6.42578125" bestFit="1" customWidth="1"/>
    <col min="4628" max="4628" width="4.42578125" bestFit="1" customWidth="1"/>
    <col min="4862" max="4862" width="29.85546875" bestFit="1" customWidth="1"/>
    <col min="4863" max="4863" width="5.28515625" bestFit="1" customWidth="1"/>
    <col min="4865" max="4865" width="6.5703125" bestFit="1" customWidth="1"/>
    <col min="4866" max="4866" width="6.5703125" customWidth="1"/>
    <col min="4867" max="4868" width="7.42578125" bestFit="1" customWidth="1"/>
    <col min="4869" max="4869" width="5.42578125" bestFit="1" customWidth="1"/>
    <col min="4870" max="4870" width="7.42578125" bestFit="1" customWidth="1"/>
    <col min="4871" max="4871" width="5.42578125" bestFit="1" customWidth="1"/>
    <col min="4872" max="4872" width="7.42578125" bestFit="1" customWidth="1"/>
    <col min="4873" max="4873" width="6.42578125" bestFit="1" customWidth="1"/>
    <col min="4874" max="4875" width="5.42578125" bestFit="1" customWidth="1"/>
    <col min="4876" max="4876" width="7.42578125" bestFit="1" customWidth="1"/>
    <col min="4877" max="4878" width="5.42578125" bestFit="1" customWidth="1"/>
    <col min="4879" max="4879" width="7" customWidth="1"/>
    <col min="4880" max="4880" width="4.85546875" bestFit="1" customWidth="1"/>
    <col min="4881" max="4881" width="6" bestFit="1" customWidth="1"/>
    <col min="4882" max="4882" width="5.42578125" bestFit="1" customWidth="1"/>
    <col min="4883" max="4883" width="6.42578125" bestFit="1" customWidth="1"/>
    <col min="4884" max="4884" width="4.42578125" bestFit="1" customWidth="1"/>
    <col min="5118" max="5118" width="29.85546875" bestFit="1" customWidth="1"/>
    <col min="5119" max="5119" width="5.28515625" bestFit="1" customWidth="1"/>
    <col min="5121" max="5121" width="6.5703125" bestFit="1" customWidth="1"/>
    <col min="5122" max="5122" width="6.5703125" customWidth="1"/>
    <col min="5123" max="5124" width="7.42578125" bestFit="1" customWidth="1"/>
    <col min="5125" max="5125" width="5.42578125" bestFit="1" customWidth="1"/>
    <col min="5126" max="5126" width="7.42578125" bestFit="1" customWidth="1"/>
    <col min="5127" max="5127" width="5.42578125" bestFit="1" customWidth="1"/>
    <col min="5128" max="5128" width="7.42578125" bestFit="1" customWidth="1"/>
    <col min="5129" max="5129" width="6.42578125" bestFit="1" customWidth="1"/>
    <col min="5130" max="5131" width="5.42578125" bestFit="1" customWidth="1"/>
    <col min="5132" max="5132" width="7.42578125" bestFit="1" customWidth="1"/>
    <col min="5133" max="5134" width="5.42578125" bestFit="1" customWidth="1"/>
    <col min="5135" max="5135" width="7" customWidth="1"/>
    <col min="5136" max="5136" width="4.85546875" bestFit="1" customWidth="1"/>
    <col min="5137" max="5137" width="6" bestFit="1" customWidth="1"/>
    <col min="5138" max="5138" width="5.42578125" bestFit="1" customWidth="1"/>
    <col min="5139" max="5139" width="6.42578125" bestFit="1" customWidth="1"/>
    <col min="5140" max="5140" width="4.42578125" bestFit="1" customWidth="1"/>
    <col min="5374" max="5374" width="29.85546875" bestFit="1" customWidth="1"/>
    <col min="5375" max="5375" width="5.28515625" bestFit="1" customWidth="1"/>
    <col min="5377" max="5377" width="6.5703125" bestFit="1" customWidth="1"/>
    <col min="5378" max="5378" width="6.5703125" customWidth="1"/>
    <col min="5379" max="5380" width="7.42578125" bestFit="1" customWidth="1"/>
    <col min="5381" max="5381" width="5.42578125" bestFit="1" customWidth="1"/>
    <col min="5382" max="5382" width="7.42578125" bestFit="1" customWidth="1"/>
    <col min="5383" max="5383" width="5.42578125" bestFit="1" customWidth="1"/>
    <col min="5384" max="5384" width="7.42578125" bestFit="1" customWidth="1"/>
    <col min="5385" max="5385" width="6.42578125" bestFit="1" customWidth="1"/>
    <col min="5386" max="5387" width="5.42578125" bestFit="1" customWidth="1"/>
    <col min="5388" max="5388" width="7.42578125" bestFit="1" customWidth="1"/>
    <col min="5389" max="5390" width="5.42578125" bestFit="1" customWidth="1"/>
    <col min="5391" max="5391" width="7" customWidth="1"/>
    <col min="5392" max="5392" width="4.85546875" bestFit="1" customWidth="1"/>
    <col min="5393" max="5393" width="6" bestFit="1" customWidth="1"/>
    <col min="5394" max="5394" width="5.42578125" bestFit="1" customWidth="1"/>
    <col min="5395" max="5395" width="6.42578125" bestFit="1" customWidth="1"/>
    <col min="5396" max="5396" width="4.42578125" bestFit="1" customWidth="1"/>
    <col min="5630" max="5630" width="29.85546875" bestFit="1" customWidth="1"/>
    <col min="5631" max="5631" width="5.28515625" bestFit="1" customWidth="1"/>
    <col min="5633" max="5633" width="6.5703125" bestFit="1" customWidth="1"/>
    <col min="5634" max="5634" width="6.5703125" customWidth="1"/>
    <col min="5635" max="5636" width="7.42578125" bestFit="1" customWidth="1"/>
    <col min="5637" max="5637" width="5.42578125" bestFit="1" customWidth="1"/>
    <col min="5638" max="5638" width="7.42578125" bestFit="1" customWidth="1"/>
    <col min="5639" max="5639" width="5.42578125" bestFit="1" customWidth="1"/>
    <col min="5640" max="5640" width="7.42578125" bestFit="1" customWidth="1"/>
    <col min="5641" max="5641" width="6.42578125" bestFit="1" customWidth="1"/>
    <col min="5642" max="5643" width="5.42578125" bestFit="1" customWidth="1"/>
    <col min="5644" max="5644" width="7.42578125" bestFit="1" customWidth="1"/>
    <col min="5645" max="5646" width="5.42578125" bestFit="1" customWidth="1"/>
    <col min="5647" max="5647" width="7" customWidth="1"/>
    <col min="5648" max="5648" width="4.85546875" bestFit="1" customWidth="1"/>
    <col min="5649" max="5649" width="6" bestFit="1" customWidth="1"/>
    <col min="5650" max="5650" width="5.42578125" bestFit="1" customWidth="1"/>
    <col min="5651" max="5651" width="6.42578125" bestFit="1" customWidth="1"/>
    <col min="5652" max="5652" width="4.42578125" bestFit="1" customWidth="1"/>
    <col min="5886" max="5886" width="29.85546875" bestFit="1" customWidth="1"/>
    <col min="5887" max="5887" width="5.28515625" bestFit="1" customWidth="1"/>
    <col min="5889" max="5889" width="6.5703125" bestFit="1" customWidth="1"/>
    <col min="5890" max="5890" width="6.5703125" customWidth="1"/>
    <col min="5891" max="5892" width="7.42578125" bestFit="1" customWidth="1"/>
    <col min="5893" max="5893" width="5.42578125" bestFit="1" customWidth="1"/>
    <col min="5894" max="5894" width="7.42578125" bestFit="1" customWidth="1"/>
    <col min="5895" max="5895" width="5.42578125" bestFit="1" customWidth="1"/>
    <col min="5896" max="5896" width="7.42578125" bestFit="1" customWidth="1"/>
    <col min="5897" max="5897" width="6.42578125" bestFit="1" customWidth="1"/>
    <col min="5898" max="5899" width="5.42578125" bestFit="1" customWidth="1"/>
    <col min="5900" max="5900" width="7.42578125" bestFit="1" customWidth="1"/>
    <col min="5901" max="5902" width="5.42578125" bestFit="1" customWidth="1"/>
    <col min="5903" max="5903" width="7" customWidth="1"/>
    <col min="5904" max="5904" width="4.85546875" bestFit="1" customWidth="1"/>
    <col min="5905" max="5905" width="6" bestFit="1" customWidth="1"/>
    <col min="5906" max="5906" width="5.42578125" bestFit="1" customWidth="1"/>
    <col min="5907" max="5907" width="6.42578125" bestFit="1" customWidth="1"/>
    <col min="5908" max="5908" width="4.42578125" bestFit="1" customWidth="1"/>
    <col min="6142" max="6142" width="29.85546875" bestFit="1" customWidth="1"/>
    <col min="6143" max="6143" width="5.28515625" bestFit="1" customWidth="1"/>
    <col min="6145" max="6145" width="6.5703125" bestFit="1" customWidth="1"/>
    <col min="6146" max="6146" width="6.5703125" customWidth="1"/>
    <col min="6147" max="6148" width="7.42578125" bestFit="1" customWidth="1"/>
    <col min="6149" max="6149" width="5.42578125" bestFit="1" customWidth="1"/>
    <col min="6150" max="6150" width="7.42578125" bestFit="1" customWidth="1"/>
    <col min="6151" max="6151" width="5.42578125" bestFit="1" customWidth="1"/>
    <col min="6152" max="6152" width="7.42578125" bestFit="1" customWidth="1"/>
    <col min="6153" max="6153" width="6.42578125" bestFit="1" customWidth="1"/>
    <col min="6154" max="6155" width="5.42578125" bestFit="1" customWidth="1"/>
    <col min="6156" max="6156" width="7.42578125" bestFit="1" customWidth="1"/>
    <col min="6157" max="6158" width="5.42578125" bestFit="1" customWidth="1"/>
    <col min="6159" max="6159" width="7" customWidth="1"/>
    <col min="6160" max="6160" width="4.85546875" bestFit="1" customWidth="1"/>
    <col min="6161" max="6161" width="6" bestFit="1" customWidth="1"/>
    <col min="6162" max="6162" width="5.42578125" bestFit="1" customWidth="1"/>
    <col min="6163" max="6163" width="6.42578125" bestFit="1" customWidth="1"/>
    <col min="6164" max="6164" width="4.42578125" bestFit="1" customWidth="1"/>
    <col min="6398" max="6398" width="29.85546875" bestFit="1" customWidth="1"/>
    <col min="6399" max="6399" width="5.28515625" bestFit="1" customWidth="1"/>
    <col min="6401" max="6401" width="6.5703125" bestFit="1" customWidth="1"/>
    <col min="6402" max="6402" width="6.5703125" customWidth="1"/>
    <col min="6403" max="6404" width="7.42578125" bestFit="1" customWidth="1"/>
    <col min="6405" max="6405" width="5.42578125" bestFit="1" customWidth="1"/>
    <col min="6406" max="6406" width="7.42578125" bestFit="1" customWidth="1"/>
    <col min="6407" max="6407" width="5.42578125" bestFit="1" customWidth="1"/>
    <col min="6408" max="6408" width="7.42578125" bestFit="1" customWidth="1"/>
    <col min="6409" max="6409" width="6.42578125" bestFit="1" customWidth="1"/>
    <col min="6410" max="6411" width="5.42578125" bestFit="1" customWidth="1"/>
    <col min="6412" max="6412" width="7.42578125" bestFit="1" customWidth="1"/>
    <col min="6413" max="6414" width="5.42578125" bestFit="1" customWidth="1"/>
    <col min="6415" max="6415" width="7" customWidth="1"/>
    <col min="6416" max="6416" width="4.85546875" bestFit="1" customWidth="1"/>
    <col min="6417" max="6417" width="6" bestFit="1" customWidth="1"/>
    <col min="6418" max="6418" width="5.42578125" bestFit="1" customWidth="1"/>
    <col min="6419" max="6419" width="6.42578125" bestFit="1" customWidth="1"/>
    <col min="6420" max="6420" width="4.42578125" bestFit="1" customWidth="1"/>
    <col min="6654" max="6654" width="29.85546875" bestFit="1" customWidth="1"/>
    <col min="6655" max="6655" width="5.28515625" bestFit="1" customWidth="1"/>
    <col min="6657" max="6657" width="6.5703125" bestFit="1" customWidth="1"/>
    <col min="6658" max="6658" width="6.5703125" customWidth="1"/>
    <col min="6659" max="6660" width="7.42578125" bestFit="1" customWidth="1"/>
    <col min="6661" max="6661" width="5.42578125" bestFit="1" customWidth="1"/>
    <col min="6662" max="6662" width="7.42578125" bestFit="1" customWidth="1"/>
    <col min="6663" max="6663" width="5.42578125" bestFit="1" customWidth="1"/>
    <col min="6664" max="6664" width="7.42578125" bestFit="1" customWidth="1"/>
    <col min="6665" max="6665" width="6.42578125" bestFit="1" customWidth="1"/>
    <col min="6666" max="6667" width="5.42578125" bestFit="1" customWidth="1"/>
    <col min="6668" max="6668" width="7.42578125" bestFit="1" customWidth="1"/>
    <col min="6669" max="6670" width="5.42578125" bestFit="1" customWidth="1"/>
    <col min="6671" max="6671" width="7" customWidth="1"/>
    <col min="6672" max="6672" width="4.85546875" bestFit="1" customWidth="1"/>
    <col min="6673" max="6673" width="6" bestFit="1" customWidth="1"/>
    <col min="6674" max="6674" width="5.42578125" bestFit="1" customWidth="1"/>
    <col min="6675" max="6675" width="6.42578125" bestFit="1" customWidth="1"/>
    <col min="6676" max="6676" width="4.42578125" bestFit="1" customWidth="1"/>
    <col min="6910" max="6910" width="29.85546875" bestFit="1" customWidth="1"/>
    <col min="6911" max="6911" width="5.28515625" bestFit="1" customWidth="1"/>
    <col min="6913" max="6913" width="6.5703125" bestFit="1" customWidth="1"/>
    <col min="6914" max="6914" width="6.5703125" customWidth="1"/>
    <col min="6915" max="6916" width="7.42578125" bestFit="1" customWidth="1"/>
    <col min="6917" max="6917" width="5.42578125" bestFit="1" customWidth="1"/>
    <col min="6918" max="6918" width="7.42578125" bestFit="1" customWidth="1"/>
    <col min="6919" max="6919" width="5.42578125" bestFit="1" customWidth="1"/>
    <col min="6920" max="6920" width="7.42578125" bestFit="1" customWidth="1"/>
    <col min="6921" max="6921" width="6.42578125" bestFit="1" customWidth="1"/>
    <col min="6922" max="6923" width="5.42578125" bestFit="1" customWidth="1"/>
    <col min="6924" max="6924" width="7.42578125" bestFit="1" customWidth="1"/>
    <col min="6925" max="6926" width="5.42578125" bestFit="1" customWidth="1"/>
    <col min="6927" max="6927" width="7" customWidth="1"/>
    <col min="6928" max="6928" width="4.85546875" bestFit="1" customWidth="1"/>
    <col min="6929" max="6929" width="6" bestFit="1" customWidth="1"/>
    <col min="6930" max="6930" width="5.42578125" bestFit="1" customWidth="1"/>
    <col min="6931" max="6931" width="6.42578125" bestFit="1" customWidth="1"/>
    <col min="6932" max="6932" width="4.42578125" bestFit="1" customWidth="1"/>
    <col min="7166" max="7166" width="29.85546875" bestFit="1" customWidth="1"/>
    <col min="7167" max="7167" width="5.28515625" bestFit="1" customWidth="1"/>
    <col min="7169" max="7169" width="6.5703125" bestFit="1" customWidth="1"/>
    <col min="7170" max="7170" width="6.5703125" customWidth="1"/>
    <col min="7171" max="7172" width="7.42578125" bestFit="1" customWidth="1"/>
    <col min="7173" max="7173" width="5.42578125" bestFit="1" customWidth="1"/>
    <col min="7174" max="7174" width="7.42578125" bestFit="1" customWidth="1"/>
    <col min="7175" max="7175" width="5.42578125" bestFit="1" customWidth="1"/>
    <col min="7176" max="7176" width="7.42578125" bestFit="1" customWidth="1"/>
    <col min="7177" max="7177" width="6.42578125" bestFit="1" customWidth="1"/>
    <col min="7178" max="7179" width="5.42578125" bestFit="1" customWidth="1"/>
    <col min="7180" max="7180" width="7.42578125" bestFit="1" customWidth="1"/>
    <col min="7181" max="7182" width="5.42578125" bestFit="1" customWidth="1"/>
    <col min="7183" max="7183" width="7" customWidth="1"/>
    <col min="7184" max="7184" width="4.85546875" bestFit="1" customWidth="1"/>
    <col min="7185" max="7185" width="6" bestFit="1" customWidth="1"/>
    <col min="7186" max="7186" width="5.42578125" bestFit="1" customWidth="1"/>
    <col min="7187" max="7187" width="6.42578125" bestFit="1" customWidth="1"/>
    <col min="7188" max="7188" width="4.42578125" bestFit="1" customWidth="1"/>
    <col min="7422" max="7422" width="29.85546875" bestFit="1" customWidth="1"/>
    <col min="7423" max="7423" width="5.28515625" bestFit="1" customWidth="1"/>
    <col min="7425" max="7425" width="6.5703125" bestFit="1" customWidth="1"/>
    <col min="7426" max="7426" width="6.5703125" customWidth="1"/>
    <col min="7427" max="7428" width="7.42578125" bestFit="1" customWidth="1"/>
    <col min="7429" max="7429" width="5.42578125" bestFit="1" customWidth="1"/>
    <col min="7430" max="7430" width="7.42578125" bestFit="1" customWidth="1"/>
    <col min="7431" max="7431" width="5.42578125" bestFit="1" customWidth="1"/>
    <col min="7432" max="7432" width="7.42578125" bestFit="1" customWidth="1"/>
    <col min="7433" max="7433" width="6.42578125" bestFit="1" customWidth="1"/>
    <col min="7434" max="7435" width="5.42578125" bestFit="1" customWidth="1"/>
    <col min="7436" max="7436" width="7.42578125" bestFit="1" customWidth="1"/>
    <col min="7437" max="7438" width="5.42578125" bestFit="1" customWidth="1"/>
    <col min="7439" max="7439" width="7" customWidth="1"/>
    <col min="7440" max="7440" width="4.85546875" bestFit="1" customWidth="1"/>
    <col min="7441" max="7441" width="6" bestFit="1" customWidth="1"/>
    <col min="7442" max="7442" width="5.42578125" bestFit="1" customWidth="1"/>
    <col min="7443" max="7443" width="6.42578125" bestFit="1" customWidth="1"/>
    <col min="7444" max="7444" width="4.42578125" bestFit="1" customWidth="1"/>
    <col min="7678" max="7678" width="29.85546875" bestFit="1" customWidth="1"/>
    <col min="7679" max="7679" width="5.28515625" bestFit="1" customWidth="1"/>
    <col min="7681" max="7681" width="6.5703125" bestFit="1" customWidth="1"/>
    <col min="7682" max="7682" width="6.5703125" customWidth="1"/>
    <col min="7683" max="7684" width="7.42578125" bestFit="1" customWidth="1"/>
    <col min="7685" max="7685" width="5.42578125" bestFit="1" customWidth="1"/>
    <col min="7686" max="7686" width="7.42578125" bestFit="1" customWidth="1"/>
    <col min="7687" max="7687" width="5.42578125" bestFit="1" customWidth="1"/>
    <col min="7688" max="7688" width="7.42578125" bestFit="1" customWidth="1"/>
    <col min="7689" max="7689" width="6.42578125" bestFit="1" customWidth="1"/>
    <col min="7690" max="7691" width="5.42578125" bestFit="1" customWidth="1"/>
    <col min="7692" max="7692" width="7.42578125" bestFit="1" customWidth="1"/>
    <col min="7693" max="7694" width="5.42578125" bestFit="1" customWidth="1"/>
    <col min="7695" max="7695" width="7" customWidth="1"/>
    <col min="7696" max="7696" width="4.85546875" bestFit="1" customWidth="1"/>
    <col min="7697" max="7697" width="6" bestFit="1" customWidth="1"/>
    <col min="7698" max="7698" width="5.42578125" bestFit="1" customWidth="1"/>
    <col min="7699" max="7699" width="6.42578125" bestFit="1" customWidth="1"/>
    <col min="7700" max="7700" width="4.42578125" bestFit="1" customWidth="1"/>
    <col min="7934" max="7934" width="29.85546875" bestFit="1" customWidth="1"/>
    <col min="7935" max="7935" width="5.28515625" bestFit="1" customWidth="1"/>
    <col min="7937" max="7937" width="6.5703125" bestFit="1" customWidth="1"/>
    <col min="7938" max="7938" width="6.5703125" customWidth="1"/>
    <col min="7939" max="7940" width="7.42578125" bestFit="1" customWidth="1"/>
    <col min="7941" max="7941" width="5.42578125" bestFit="1" customWidth="1"/>
    <col min="7942" max="7942" width="7.42578125" bestFit="1" customWidth="1"/>
    <col min="7943" max="7943" width="5.42578125" bestFit="1" customWidth="1"/>
    <col min="7944" max="7944" width="7.42578125" bestFit="1" customWidth="1"/>
    <col min="7945" max="7945" width="6.42578125" bestFit="1" customWidth="1"/>
    <col min="7946" max="7947" width="5.42578125" bestFit="1" customWidth="1"/>
    <col min="7948" max="7948" width="7.42578125" bestFit="1" customWidth="1"/>
    <col min="7949" max="7950" width="5.42578125" bestFit="1" customWidth="1"/>
    <col min="7951" max="7951" width="7" customWidth="1"/>
    <col min="7952" max="7952" width="4.85546875" bestFit="1" customWidth="1"/>
    <col min="7953" max="7953" width="6" bestFit="1" customWidth="1"/>
    <col min="7954" max="7954" width="5.42578125" bestFit="1" customWidth="1"/>
    <col min="7955" max="7955" width="6.42578125" bestFit="1" customWidth="1"/>
    <col min="7956" max="7956" width="4.42578125" bestFit="1" customWidth="1"/>
    <col min="8190" max="8190" width="29.85546875" bestFit="1" customWidth="1"/>
    <col min="8191" max="8191" width="5.28515625" bestFit="1" customWidth="1"/>
    <col min="8193" max="8193" width="6.5703125" bestFit="1" customWidth="1"/>
    <col min="8194" max="8194" width="6.5703125" customWidth="1"/>
    <col min="8195" max="8196" width="7.42578125" bestFit="1" customWidth="1"/>
    <col min="8197" max="8197" width="5.42578125" bestFit="1" customWidth="1"/>
    <col min="8198" max="8198" width="7.42578125" bestFit="1" customWidth="1"/>
    <col min="8199" max="8199" width="5.42578125" bestFit="1" customWidth="1"/>
    <col min="8200" max="8200" width="7.42578125" bestFit="1" customWidth="1"/>
    <col min="8201" max="8201" width="6.42578125" bestFit="1" customWidth="1"/>
    <col min="8202" max="8203" width="5.42578125" bestFit="1" customWidth="1"/>
    <col min="8204" max="8204" width="7.42578125" bestFit="1" customWidth="1"/>
    <col min="8205" max="8206" width="5.42578125" bestFit="1" customWidth="1"/>
    <col min="8207" max="8207" width="7" customWidth="1"/>
    <col min="8208" max="8208" width="4.85546875" bestFit="1" customWidth="1"/>
    <col min="8209" max="8209" width="6" bestFit="1" customWidth="1"/>
    <col min="8210" max="8210" width="5.42578125" bestFit="1" customWidth="1"/>
    <col min="8211" max="8211" width="6.42578125" bestFit="1" customWidth="1"/>
    <col min="8212" max="8212" width="4.42578125" bestFit="1" customWidth="1"/>
    <col min="8446" max="8446" width="29.85546875" bestFit="1" customWidth="1"/>
    <col min="8447" max="8447" width="5.28515625" bestFit="1" customWidth="1"/>
    <col min="8449" max="8449" width="6.5703125" bestFit="1" customWidth="1"/>
    <col min="8450" max="8450" width="6.5703125" customWidth="1"/>
    <col min="8451" max="8452" width="7.42578125" bestFit="1" customWidth="1"/>
    <col min="8453" max="8453" width="5.42578125" bestFit="1" customWidth="1"/>
    <col min="8454" max="8454" width="7.42578125" bestFit="1" customWidth="1"/>
    <col min="8455" max="8455" width="5.42578125" bestFit="1" customWidth="1"/>
    <col min="8456" max="8456" width="7.42578125" bestFit="1" customWidth="1"/>
    <col min="8457" max="8457" width="6.42578125" bestFit="1" customWidth="1"/>
    <col min="8458" max="8459" width="5.42578125" bestFit="1" customWidth="1"/>
    <col min="8460" max="8460" width="7.42578125" bestFit="1" customWidth="1"/>
    <col min="8461" max="8462" width="5.42578125" bestFit="1" customWidth="1"/>
    <col min="8463" max="8463" width="7" customWidth="1"/>
    <col min="8464" max="8464" width="4.85546875" bestFit="1" customWidth="1"/>
    <col min="8465" max="8465" width="6" bestFit="1" customWidth="1"/>
    <col min="8466" max="8466" width="5.42578125" bestFit="1" customWidth="1"/>
    <col min="8467" max="8467" width="6.42578125" bestFit="1" customWidth="1"/>
    <col min="8468" max="8468" width="4.42578125" bestFit="1" customWidth="1"/>
    <col min="8702" max="8702" width="29.85546875" bestFit="1" customWidth="1"/>
    <col min="8703" max="8703" width="5.28515625" bestFit="1" customWidth="1"/>
    <col min="8705" max="8705" width="6.5703125" bestFit="1" customWidth="1"/>
    <col min="8706" max="8706" width="6.5703125" customWidth="1"/>
    <col min="8707" max="8708" width="7.42578125" bestFit="1" customWidth="1"/>
    <col min="8709" max="8709" width="5.42578125" bestFit="1" customWidth="1"/>
    <col min="8710" max="8710" width="7.42578125" bestFit="1" customWidth="1"/>
    <col min="8711" max="8711" width="5.42578125" bestFit="1" customWidth="1"/>
    <col min="8712" max="8712" width="7.42578125" bestFit="1" customWidth="1"/>
    <col min="8713" max="8713" width="6.42578125" bestFit="1" customWidth="1"/>
    <col min="8714" max="8715" width="5.42578125" bestFit="1" customWidth="1"/>
    <col min="8716" max="8716" width="7.42578125" bestFit="1" customWidth="1"/>
    <col min="8717" max="8718" width="5.42578125" bestFit="1" customWidth="1"/>
    <col min="8719" max="8719" width="7" customWidth="1"/>
    <col min="8720" max="8720" width="4.85546875" bestFit="1" customWidth="1"/>
    <col min="8721" max="8721" width="6" bestFit="1" customWidth="1"/>
    <col min="8722" max="8722" width="5.42578125" bestFit="1" customWidth="1"/>
    <col min="8723" max="8723" width="6.42578125" bestFit="1" customWidth="1"/>
    <col min="8724" max="8724" width="4.42578125" bestFit="1" customWidth="1"/>
    <col min="8958" max="8958" width="29.85546875" bestFit="1" customWidth="1"/>
    <col min="8959" max="8959" width="5.28515625" bestFit="1" customWidth="1"/>
    <col min="8961" max="8961" width="6.5703125" bestFit="1" customWidth="1"/>
    <col min="8962" max="8962" width="6.5703125" customWidth="1"/>
    <col min="8963" max="8964" width="7.42578125" bestFit="1" customWidth="1"/>
    <col min="8965" max="8965" width="5.42578125" bestFit="1" customWidth="1"/>
    <col min="8966" max="8966" width="7.42578125" bestFit="1" customWidth="1"/>
    <col min="8967" max="8967" width="5.42578125" bestFit="1" customWidth="1"/>
    <col min="8968" max="8968" width="7.42578125" bestFit="1" customWidth="1"/>
    <col min="8969" max="8969" width="6.42578125" bestFit="1" customWidth="1"/>
    <col min="8970" max="8971" width="5.42578125" bestFit="1" customWidth="1"/>
    <col min="8972" max="8972" width="7.42578125" bestFit="1" customWidth="1"/>
    <col min="8973" max="8974" width="5.42578125" bestFit="1" customWidth="1"/>
    <col min="8975" max="8975" width="7" customWidth="1"/>
    <col min="8976" max="8976" width="4.85546875" bestFit="1" customWidth="1"/>
    <col min="8977" max="8977" width="6" bestFit="1" customWidth="1"/>
    <col min="8978" max="8978" width="5.42578125" bestFit="1" customWidth="1"/>
    <col min="8979" max="8979" width="6.42578125" bestFit="1" customWidth="1"/>
    <col min="8980" max="8980" width="4.42578125" bestFit="1" customWidth="1"/>
    <col min="9214" max="9214" width="29.85546875" bestFit="1" customWidth="1"/>
    <col min="9215" max="9215" width="5.28515625" bestFit="1" customWidth="1"/>
    <col min="9217" max="9217" width="6.5703125" bestFit="1" customWidth="1"/>
    <col min="9218" max="9218" width="6.5703125" customWidth="1"/>
    <col min="9219" max="9220" width="7.42578125" bestFit="1" customWidth="1"/>
    <col min="9221" max="9221" width="5.42578125" bestFit="1" customWidth="1"/>
    <col min="9222" max="9222" width="7.42578125" bestFit="1" customWidth="1"/>
    <col min="9223" max="9223" width="5.42578125" bestFit="1" customWidth="1"/>
    <col min="9224" max="9224" width="7.42578125" bestFit="1" customWidth="1"/>
    <col min="9225" max="9225" width="6.42578125" bestFit="1" customWidth="1"/>
    <col min="9226" max="9227" width="5.42578125" bestFit="1" customWidth="1"/>
    <col min="9228" max="9228" width="7.42578125" bestFit="1" customWidth="1"/>
    <col min="9229" max="9230" width="5.42578125" bestFit="1" customWidth="1"/>
    <col min="9231" max="9231" width="7" customWidth="1"/>
    <col min="9232" max="9232" width="4.85546875" bestFit="1" customWidth="1"/>
    <col min="9233" max="9233" width="6" bestFit="1" customWidth="1"/>
    <col min="9234" max="9234" width="5.42578125" bestFit="1" customWidth="1"/>
    <col min="9235" max="9235" width="6.42578125" bestFit="1" customWidth="1"/>
    <col min="9236" max="9236" width="4.42578125" bestFit="1" customWidth="1"/>
    <col min="9470" max="9470" width="29.85546875" bestFit="1" customWidth="1"/>
    <col min="9471" max="9471" width="5.28515625" bestFit="1" customWidth="1"/>
    <col min="9473" max="9473" width="6.5703125" bestFit="1" customWidth="1"/>
    <col min="9474" max="9474" width="6.5703125" customWidth="1"/>
    <col min="9475" max="9476" width="7.42578125" bestFit="1" customWidth="1"/>
    <col min="9477" max="9477" width="5.42578125" bestFit="1" customWidth="1"/>
    <col min="9478" max="9478" width="7.42578125" bestFit="1" customWidth="1"/>
    <col min="9479" max="9479" width="5.42578125" bestFit="1" customWidth="1"/>
    <col min="9480" max="9480" width="7.42578125" bestFit="1" customWidth="1"/>
    <col min="9481" max="9481" width="6.42578125" bestFit="1" customWidth="1"/>
    <col min="9482" max="9483" width="5.42578125" bestFit="1" customWidth="1"/>
    <col min="9484" max="9484" width="7.42578125" bestFit="1" customWidth="1"/>
    <col min="9485" max="9486" width="5.42578125" bestFit="1" customWidth="1"/>
    <col min="9487" max="9487" width="7" customWidth="1"/>
    <col min="9488" max="9488" width="4.85546875" bestFit="1" customWidth="1"/>
    <col min="9489" max="9489" width="6" bestFit="1" customWidth="1"/>
    <col min="9490" max="9490" width="5.42578125" bestFit="1" customWidth="1"/>
    <col min="9491" max="9491" width="6.42578125" bestFit="1" customWidth="1"/>
    <col min="9492" max="9492" width="4.42578125" bestFit="1" customWidth="1"/>
    <col min="9726" max="9726" width="29.85546875" bestFit="1" customWidth="1"/>
    <col min="9727" max="9727" width="5.28515625" bestFit="1" customWidth="1"/>
    <col min="9729" max="9729" width="6.5703125" bestFit="1" customWidth="1"/>
    <col min="9730" max="9730" width="6.5703125" customWidth="1"/>
    <col min="9731" max="9732" width="7.42578125" bestFit="1" customWidth="1"/>
    <col min="9733" max="9733" width="5.42578125" bestFit="1" customWidth="1"/>
    <col min="9734" max="9734" width="7.42578125" bestFit="1" customWidth="1"/>
    <col min="9735" max="9735" width="5.42578125" bestFit="1" customWidth="1"/>
    <col min="9736" max="9736" width="7.42578125" bestFit="1" customWidth="1"/>
    <col min="9737" max="9737" width="6.42578125" bestFit="1" customWidth="1"/>
    <col min="9738" max="9739" width="5.42578125" bestFit="1" customWidth="1"/>
    <col min="9740" max="9740" width="7.42578125" bestFit="1" customWidth="1"/>
    <col min="9741" max="9742" width="5.42578125" bestFit="1" customWidth="1"/>
    <col min="9743" max="9743" width="7" customWidth="1"/>
    <col min="9744" max="9744" width="4.85546875" bestFit="1" customWidth="1"/>
    <col min="9745" max="9745" width="6" bestFit="1" customWidth="1"/>
    <col min="9746" max="9746" width="5.42578125" bestFit="1" customWidth="1"/>
    <col min="9747" max="9747" width="6.42578125" bestFit="1" customWidth="1"/>
    <col min="9748" max="9748" width="4.42578125" bestFit="1" customWidth="1"/>
    <col min="9982" max="9982" width="29.85546875" bestFit="1" customWidth="1"/>
    <col min="9983" max="9983" width="5.28515625" bestFit="1" customWidth="1"/>
    <col min="9985" max="9985" width="6.5703125" bestFit="1" customWidth="1"/>
    <col min="9986" max="9986" width="6.5703125" customWidth="1"/>
    <col min="9987" max="9988" width="7.42578125" bestFit="1" customWidth="1"/>
    <col min="9989" max="9989" width="5.42578125" bestFit="1" customWidth="1"/>
    <col min="9990" max="9990" width="7.42578125" bestFit="1" customWidth="1"/>
    <col min="9991" max="9991" width="5.42578125" bestFit="1" customWidth="1"/>
    <col min="9992" max="9992" width="7.42578125" bestFit="1" customWidth="1"/>
    <col min="9993" max="9993" width="6.42578125" bestFit="1" customWidth="1"/>
    <col min="9994" max="9995" width="5.42578125" bestFit="1" customWidth="1"/>
    <col min="9996" max="9996" width="7.42578125" bestFit="1" customWidth="1"/>
    <col min="9997" max="9998" width="5.42578125" bestFit="1" customWidth="1"/>
    <col min="9999" max="9999" width="7" customWidth="1"/>
    <col min="10000" max="10000" width="4.85546875" bestFit="1" customWidth="1"/>
    <col min="10001" max="10001" width="6" bestFit="1" customWidth="1"/>
    <col min="10002" max="10002" width="5.42578125" bestFit="1" customWidth="1"/>
    <col min="10003" max="10003" width="6.42578125" bestFit="1" customWidth="1"/>
    <col min="10004" max="10004" width="4.42578125" bestFit="1" customWidth="1"/>
    <col min="10238" max="10238" width="29.85546875" bestFit="1" customWidth="1"/>
    <col min="10239" max="10239" width="5.28515625" bestFit="1" customWidth="1"/>
    <col min="10241" max="10241" width="6.5703125" bestFit="1" customWidth="1"/>
    <col min="10242" max="10242" width="6.5703125" customWidth="1"/>
    <col min="10243" max="10244" width="7.42578125" bestFit="1" customWidth="1"/>
    <col min="10245" max="10245" width="5.42578125" bestFit="1" customWidth="1"/>
    <col min="10246" max="10246" width="7.42578125" bestFit="1" customWidth="1"/>
    <col min="10247" max="10247" width="5.42578125" bestFit="1" customWidth="1"/>
    <col min="10248" max="10248" width="7.42578125" bestFit="1" customWidth="1"/>
    <col min="10249" max="10249" width="6.42578125" bestFit="1" customWidth="1"/>
    <col min="10250" max="10251" width="5.42578125" bestFit="1" customWidth="1"/>
    <col min="10252" max="10252" width="7.42578125" bestFit="1" customWidth="1"/>
    <col min="10253" max="10254" width="5.42578125" bestFit="1" customWidth="1"/>
    <col min="10255" max="10255" width="7" customWidth="1"/>
    <col min="10256" max="10256" width="4.85546875" bestFit="1" customWidth="1"/>
    <col min="10257" max="10257" width="6" bestFit="1" customWidth="1"/>
    <col min="10258" max="10258" width="5.42578125" bestFit="1" customWidth="1"/>
    <col min="10259" max="10259" width="6.42578125" bestFit="1" customWidth="1"/>
    <col min="10260" max="10260" width="4.42578125" bestFit="1" customWidth="1"/>
    <col min="10494" max="10494" width="29.85546875" bestFit="1" customWidth="1"/>
    <col min="10495" max="10495" width="5.28515625" bestFit="1" customWidth="1"/>
    <col min="10497" max="10497" width="6.5703125" bestFit="1" customWidth="1"/>
    <col min="10498" max="10498" width="6.5703125" customWidth="1"/>
    <col min="10499" max="10500" width="7.42578125" bestFit="1" customWidth="1"/>
    <col min="10501" max="10501" width="5.42578125" bestFit="1" customWidth="1"/>
    <col min="10502" max="10502" width="7.42578125" bestFit="1" customWidth="1"/>
    <col min="10503" max="10503" width="5.42578125" bestFit="1" customWidth="1"/>
    <col min="10504" max="10504" width="7.42578125" bestFit="1" customWidth="1"/>
    <col min="10505" max="10505" width="6.42578125" bestFit="1" customWidth="1"/>
    <col min="10506" max="10507" width="5.42578125" bestFit="1" customWidth="1"/>
    <col min="10508" max="10508" width="7.42578125" bestFit="1" customWidth="1"/>
    <col min="10509" max="10510" width="5.42578125" bestFit="1" customWidth="1"/>
    <col min="10511" max="10511" width="7" customWidth="1"/>
    <col min="10512" max="10512" width="4.85546875" bestFit="1" customWidth="1"/>
    <col min="10513" max="10513" width="6" bestFit="1" customWidth="1"/>
    <col min="10514" max="10514" width="5.42578125" bestFit="1" customWidth="1"/>
    <col min="10515" max="10515" width="6.42578125" bestFit="1" customWidth="1"/>
    <col min="10516" max="10516" width="4.42578125" bestFit="1" customWidth="1"/>
    <col min="10750" max="10750" width="29.85546875" bestFit="1" customWidth="1"/>
    <col min="10751" max="10751" width="5.28515625" bestFit="1" customWidth="1"/>
    <col min="10753" max="10753" width="6.5703125" bestFit="1" customWidth="1"/>
    <col min="10754" max="10754" width="6.5703125" customWidth="1"/>
    <col min="10755" max="10756" width="7.42578125" bestFit="1" customWidth="1"/>
    <col min="10757" max="10757" width="5.42578125" bestFit="1" customWidth="1"/>
    <col min="10758" max="10758" width="7.42578125" bestFit="1" customWidth="1"/>
    <col min="10759" max="10759" width="5.42578125" bestFit="1" customWidth="1"/>
    <col min="10760" max="10760" width="7.42578125" bestFit="1" customWidth="1"/>
    <col min="10761" max="10761" width="6.42578125" bestFit="1" customWidth="1"/>
    <col min="10762" max="10763" width="5.42578125" bestFit="1" customWidth="1"/>
    <col min="10764" max="10764" width="7.42578125" bestFit="1" customWidth="1"/>
    <col min="10765" max="10766" width="5.42578125" bestFit="1" customWidth="1"/>
    <col min="10767" max="10767" width="7" customWidth="1"/>
    <col min="10768" max="10768" width="4.85546875" bestFit="1" customWidth="1"/>
    <col min="10769" max="10769" width="6" bestFit="1" customWidth="1"/>
    <col min="10770" max="10770" width="5.42578125" bestFit="1" customWidth="1"/>
    <col min="10771" max="10771" width="6.42578125" bestFit="1" customWidth="1"/>
    <col min="10772" max="10772" width="4.42578125" bestFit="1" customWidth="1"/>
    <col min="11006" max="11006" width="29.85546875" bestFit="1" customWidth="1"/>
    <col min="11007" max="11007" width="5.28515625" bestFit="1" customWidth="1"/>
    <col min="11009" max="11009" width="6.5703125" bestFit="1" customWidth="1"/>
    <col min="11010" max="11010" width="6.5703125" customWidth="1"/>
    <col min="11011" max="11012" width="7.42578125" bestFit="1" customWidth="1"/>
    <col min="11013" max="11013" width="5.42578125" bestFit="1" customWidth="1"/>
    <col min="11014" max="11014" width="7.42578125" bestFit="1" customWidth="1"/>
    <col min="11015" max="11015" width="5.42578125" bestFit="1" customWidth="1"/>
    <col min="11016" max="11016" width="7.42578125" bestFit="1" customWidth="1"/>
    <col min="11017" max="11017" width="6.42578125" bestFit="1" customWidth="1"/>
    <col min="11018" max="11019" width="5.42578125" bestFit="1" customWidth="1"/>
    <col min="11020" max="11020" width="7.42578125" bestFit="1" customWidth="1"/>
    <col min="11021" max="11022" width="5.42578125" bestFit="1" customWidth="1"/>
    <col min="11023" max="11023" width="7" customWidth="1"/>
    <col min="11024" max="11024" width="4.85546875" bestFit="1" customWidth="1"/>
    <col min="11025" max="11025" width="6" bestFit="1" customWidth="1"/>
    <col min="11026" max="11026" width="5.42578125" bestFit="1" customWidth="1"/>
    <col min="11027" max="11027" width="6.42578125" bestFit="1" customWidth="1"/>
    <col min="11028" max="11028" width="4.42578125" bestFit="1" customWidth="1"/>
    <col min="11262" max="11262" width="29.85546875" bestFit="1" customWidth="1"/>
    <col min="11263" max="11263" width="5.28515625" bestFit="1" customWidth="1"/>
    <col min="11265" max="11265" width="6.5703125" bestFit="1" customWidth="1"/>
    <col min="11266" max="11266" width="6.5703125" customWidth="1"/>
    <col min="11267" max="11268" width="7.42578125" bestFit="1" customWidth="1"/>
    <col min="11269" max="11269" width="5.42578125" bestFit="1" customWidth="1"/>
    <col min="11270" max="11270" width="7.42578125" bestFit="1" customWidth="1"/>
    <col min="11271" max="11271" width="5.42578125" bestFit="1" customWidth="1"/>
    <col min="11272" max="11272" width="7.42578125" bestFit="1" customWidth="1"/>
    <col min="11273" max="11273" width="6.42578125" bestFit="1" customWidth="1"/>
    <col min="11274" max="11275" width="5.42578125" bestFit="1" customWidth="1"/>
    <col min="11276" max="11276" width="7.42578125" bestFit="1" customWidth="1"/>
    <col min="11277" max="11278" width="5.42578125" bestFit="1" customWidth="1"/>
    <col min="11279" max="11279" width="7" customWidth="1"/>
    <col min="11280" max="11280" width="4.85546875" bestFit="1" customWidth="1"/>
    <col min="11281" max="11281" width="6" bestFit="1" customWidth="1"/>
    <col min="11282" max="11282" width="5.42578125" bestFit="1" customWidth="1"/>
    <col min="11283" max="11283" width="6.42578125" bestFit="1" customWidth="1"/>
    <col min="11284" max="11284" width="4.42578125" bestFit="1" customWidth="1"/>
    <col min="11518" max="11518" width="29.85546875" bestFit="1" customWidth="1"/>
    <col min="11519" max="11519" width="5.28515625" bestFit="1" customWidth="1"/>
    <col min="11521" max="11521" width="6.5703125" bestFit="1" customWidth="1"/>
    <col min="11522" max="11522" width="6.5703125" customWidth="1"/>
    <col min="11523" max="11524" width="7.42578125" bestFit="1" customWidth="1"/>
    <col min="11525" max="11525" width="5.42578125" bestFit="1" customWidth="1"/>
    <col min="11526" max="11526" width="7.42578125" bestFit="1" customWidth="1"/>
    <col min="11527" max="11527" width="5.42578125" bestFit="1" customWidth="1"/>
    <col min="11528" max="11528" width="7.42578125" bestFit="1" customWidth="1"/>
    <col min="11529" max="11529" width="6.42578125" bestFit="1" customWidth="1"/>
    <col min="11530" max="11531" width="5.42578125" bestFit="1" customWidth="1"/>
    <col min="11532" max="11532" width="7.42578125" bestFit="1" customWidth="1"/>
    <col min="11533" max="11534" width="5.42578125" bestFit="1" customWidth="1"/>
    <col min="11535" max="11535" width="7" customWidth="1"/>
    <col min="11536" max="11536" width="4.85546875" bestFit="1" customWidth="1"/>
    <col min="11537" max="11537" width="6" bestFit="1" customWidth="1"/>
    <col min="11538" max="11538" width="5.42578125" bestFit="1" customWidth="1"/>
    <col min="11539" max="11539" width="6.42578125" bestFit="1" customWidth="1"/>
    <col min="11540" max="11540" width="4.42578125" bestFit="1" customWidth="1"/>
    <col min="11774" max="11774" width="29.85546875" bestFit="1" customWidth="1"/>
    <col min="11775" max="11775" width="5.28515625" bestFit="1" customWidth="1"/>
    <col min="11777" max="11777" width="6.5703125" bestFit="1" customWidth="1"/>
    <col min="11778" max="11778" width="6.5703125" customWidth="1"/>
    <col min="11779" max="11780" width="7.42578125" bestFit="1" customWidth="1"/>
    <col min="11781" max="11781" width="5.42578125" bestFit="1" customWidth="1"/>
    <col min="11782" max="11782" width="7.42578125" bestFit="1" customWidth="1"/>
    <col min="11783" max="11783" width="5.42578125" bestFit="1" customWidth="1"/>
    <col min="11784" max="11784" width="7.42578125" bestFit="1" customWidth="1"/>
    <col min="11785" max="11785" width="6.42578125" bestFit="1" customWidth="1"/>
    <col min="11786" max="11787" width="5.42578125" bestFit="1" customWidth="1"/>
    <col min="11788" max="11788" width="7.42578125" bestFit="1" customWidth="1"/>
    <col min="11789" max="11790" width="5.42578125" bestFit="1" customWidth="1"/>
    <col min="11791" max="11791" width="7" customWidth="1"/>
    <col min="11792" max="11792" width="4.85546875" bestFit="1" customWidth="1"/>
    <col min="11793" max="11793" width="6" bestFit="1" customWidth="1"/>
    <col min="11794" max="11794" width="5.42578125" bestFit="1" customWidth="1"/>
    <col min="11795" max="11795" width="6.42578125" bestFit="1" customWidth="1"/>
    <col min="11796" max="11796" width="4.42578125" bestFit="1" customWidth="1"/>
    <col min="12030" max="12030" width="29.85546875" bestFit="1" customWidth="1"/>
    <col min="12031" max="12031" width="5.28515625" bestFit="1" customWidth="1"/>
    <col min="12033" max="12033" width="6.5703125" bestFit="1" customWidth="1"/>
    <col min="12034" max="12034" width="6.5703125" customWidth="1"/>
    <col min="12035" max="12036" width="7.42578125" bestFit="1" customWidth="1"/>
    <col min="12037" max="12037" width="5.42578125" bestFit="1" customWidth="1"/>
    <col min="12038" max="12038" width="7.42578125" bestFit="1" customWidth="1"/>
    <col min="12039" max="12039" width="5.42578125" bestFit="1" customWidth="1"/>
    <col min="12040" max="12040" width="7.42578125" bestFit="1" customWidth="1"/>
    <col min="12041" max="12041" width="6.42578125" bestFit="1" customWidth="1"/>
    <col min="12042" max="12043" width="5.42578125" bestFit="1" customWidth="1"/>
    <col min="12044" max="12044" width="7.42578125" bestFit="1" customWidth="1"/>
    <col min="12045" max="12046" width="5.42578125" bestFit="1" customWidth="1"/>
    <col min="12047" max="12047" width="7" customWidth="1"/>
    <col min="12048" max="12048" width="4.85546875" bestFit="1" customWidth="1"/>
    <col min="12049" max="12049" width="6" bestFit="1" customWidth="1"/>
    <col min="12050" max="12050" width="5.42578125" bestFit="1" customWidth="1"/>
    <col min="12051" max="12051" width="6.42578125" bestFit="1" customWidth="1"/>
    <col min="12052" max="12052" width="4.42578125" bestFit="1" customWidth="1"/>
    <col min="12286" max="12286" width="29.85546875" bestFit="1" customWidth="1"/>
    <col min="12287" max="12287" width="5.28515625" bestFit="1" customWidth="1"/>
    <col min="12289" max="12289" width="6.5703125" bestFit="1" customWidth="1"/>
    <col min="12290" max="12290" width="6.5703125" customWidth="1"/>
    <col min="12291" max="12292" width="7.42578125" bestFit="1" customWidth="1"/>
    <col min="12293" max="12293" width="5.42578125" bestFit="1" customWidth="1"/>
    <col min="12294" max="12294" width="7.42578125" bestFit="1" customWidth="1"/>
    <col min="12295" max="12295" width="5.42578125" bestFit="1" customWidth="1"/>
    <col min="12296" max="12296" width="7.42578125" bestFit="1" customWidth="1"/>
    <col min="12297" max="12297" width="6.42578125" bestFit="1" customWidth="1"/>
    <col min="12298" max="12299" width="5.42578125" bestFit="1" customWidth="1"/>
    <col min="12300" max="12300" width="7.42578125" bestFit="1" customWidth="1"/>
    <col min="12301" max="12302" width="5.42578125" bestFit="1" customWidth="1"/>
    <col min="12303" max="12303" width="7" customWidth="1"/>
    <col min="12304" max="12304" width="4.85546875" bestFit="1" customWidth="1"/>
    <col min="12305" max="12305" width="6" bestFit="1" customWidth="1"/>
    <col min="12306" max="12306" width="5.42578125" bestFit="1" customWidth="1"/>
    <col min="12307" max="12307" width="6.42578125" bestFit="1" customWidth="1"/>
    <col min="12308" max="12308" width="4.42578125" bestFit="1" customWidth="1"/>
    <col min="12542" max="12542" width="29.85546875" bestFit="1" customWidth="1"/>
    <col min="12543" max="12543" width="5.28515625" bestFit="1" customWidth="1"/>
    <col min="12545" max="12545" width="6.5703125" bestFit="1" customWidth="1"/>
    <col min="12546" max="12546" width="6.5703125" customWidth="1"/>
    <col min="12547" max="12548" width="7.42578125" bestFit="1" customWidth="1"/>
    <col min="12549" max="12549" width="5.42578125" bestFit="1" customWidth="1"/>
    <col min="12550" max="12550" width="7.42578125" bestFit="1" customWidth="1"/>
    <col min="12551" max="12551" width="5.42578125" bestFit="1" customWidth="1"/>
    <col min="12552" max="12552" width="7.42578125" bestFit="1" customWidth="1"/>
    <col min="12553" max="12553" width="6.42578125" bestFit="1" customWidth="1"/>
    <col min="12554" max="12555" width="5.42578125" bestFit="1" customWidth="1"/>
    <col min="12556" max="12556" width="7.42578125" bestFit="1" customWidth="1"/>
    <col min="12557" max="12558" width="5.42578125" bestFit="1" customWidth="1"/>
    <col min="12559" max="12559" width="7" customWidth="1"/>
    <col min="12560" max="12560" width="4.85546875" bestFit="1" customWidth="1"/>
    <col min="12561" max="12561" width="6" bestFit="1" customWidth="1"/>
    <col min="12562" max="12562" width="5.42578125" bestFit="1" customWidth="1"/>
    <col min="12563" max="12563" width="6.42578125" bestFit="1" customWidth="1"/>
    <col min="12564" max="12564" width="4.42578125" bestFit="1" customWidth="1"/>
    <col min="12798" max="12798" width="29.85546875" bestFit="1" customWidth="1"/>
    <col min="12799" max="12799" width="5.28515625" bestFit="1" customWidth="1"/>
    <col min="12801" max="12801" width="6.5703125" bestFit="1" customWidth="1"/>
    <col min="12802" max="12802" width="6.5703125" customWidth="1"/>
    <col min="12803" max="12804" width="7.42578125" bestFit="1" customWidth="1"/>
    <col min="12805" max="12805" width="5.42578125" bestFit="1" customWidth="1"/>
    <col min="12806" max="12806" width="7.42578125" bestFit="1" customWidth="1"/>
    <col min="12807" max="12807" width="5.42578125" bestFit="1" customWidth="1"/>
    <col min="12808" max="12808" width="7.42578125" bestFit="1" customWidth="1"/>
    <col min="12809" max="12809" width="6.42578125" bestFit="1" customWidth="1"/>
    <col min="12810" max="12811" width="5.42578125" bestFit="1" customWidth="1"/>
    <col min="12812" max="12812" width="7.42578125" bestFit="1" customWidth="1"/>
    <col min="12813" max="12814" width="5.42578125" bestFit="1" customWidth="1"/>
    <col min="12815" max="12815" width="7" customWidth="1"/>
    <col min="12816" max="12816" width="4.85546875" bestFit="1" customWidth="1"/>
    <col min="12817" max="12817" width="6" bestFit="1" customWidth="1"/>
    <col min="12818" max="12818" width="5.42578125" bestFit="1" customWidth="1"/>
    <col min="12819" max="12819" width="6.42578125" bestFit="1" customWidth="1"/>
    <col min="12820" max="12820" width="4.42578125" bestFit="1" customWidth="1"/>
    <col min="13054" max="13054" width="29.85546875" bestFit="1" customWidth="1"/>
    <col min="13055" max="13055" width="5.28515625" bestFit="1" customWidth="1"/>
    <col min="13057" max="13057" width="6.5703125" bestFit="1" customWidth="1"/>
    <col min="13058" max="13058" width="6.5703125" customWidth="1"/>
    <col min="13059" max="13060" width="7.42578125" bestFit="1" customWidth="1"/>
    <col min="13061" max="13061" width="5.42578125" bestFit="1" customWidth="1"/>
    <col min="13062" max="13062" width="7.42578125" bestFit="1" customWidth="1"/>
    <col min="13063" max="13063" width="5.42578125" bestFit="1" customWidth="1"/>
    <col min="13064" max="13064" width="7.42578125" bestFit="1" customWidth="1"/>
    <col min="13065" max="13065" width="6.42578125" bestFit="1" customWidth="1"/>
    <col min="13066" max="13067" width="5.42578125" bestFit="1" customWidth="1"/>
    <col min="13068" max="13068" width="7.42578125" bestFit="1" customWidth="1"/>
    <col min="13069" max="13070" width="5.42578125" bestFit="1" customWidth="1"/>
    <col min="13071" max="13071" width="7" customWidth="1"/>
    <col min="13072" max="13072" width="4.85546875" bestFit="1" customWidth="1"/>
    <col min="13073" max="13073" width="6" bestFit="1" customWidth="1"/>
    <col min="13074" max="13074" width="5.42578125" bestFit="1" customWidth="1"/>
    <col min="13075" max="13075" width="6.42578125" bestFit="1" customWidth="1"/>
    <col min="13076" max="13076" width="4.42578125" bestFit="1" customWidth="1"/>
    <col min="13310" max="13310" width="29.85546875" bestFit="1" customWidth="1"/>
    <col min="13311" max="13311" width="5.28515625" bestFit="1" customWidth="1"/>
    <col min="13313" max="13313" width="6.5703125" bestFit="1" customWidth="1"/>
    <col min="13314" max="13314" width="6.5703125" customWidth="1"/>
    <col min="13315" max="13316" width="7.42578125" bestFit="1" customWidth="1"/>
    <col min="13317" max="13317" width="5.42578125" bestFit="1" customWidth="1"/>
    <col min="13318" max="13318" width="7.42578125" bestFit="1" customWidth="1"/>
    <col min="13319" max="13319" width="5.42578125" bestFit="1" customWidth="1"/>
    <col min="13320" max="13320" width="7.42578125" bestFit="1" customWidth="1"/>
    <col min="13321" max="13321" width="6.42578125" bestFit="1" customWidth="1"/>
    <col min="13322" max="13323" width="5.42578125" bestFit="1" customWidth="1"/>
    <col min="13324" max="13324" width="7.42578125" bestFit="1" customWidth="1"/>
    <col min="13325" max="13326" width="5.42578125" bestFit="1" customWidth="1"/>
    <col min="13327" max="13327" width="7" customWidth="1"/>
    <col min="13328" max="13328" width="4.85546875" bestFit="1" customWidth="1"/>
    <col min="13329" max="13329" width="6" bestFit="1" customWidth="1"/>
    <col min="13330" max="13330" width="5.42578125" bestFit="1" customWidth="1"/>
    <col min="13331" max="13331" width="6.42578125" bestFit="1" customWidth="1"/>
    <col min="13332" max="13332" width="4.42578125" bestFit="1" customWidth="1"/>
    <col min="13566" max="13566" width="29.85546875" bestFit="1" customWidth="1"/>
    <col min="13567" max="13567" width="5.28515625" bestFit="1" customWidth="1"/>
    <col min="13569" max="13569" width="6.5703125" bestFit="1" customWidth="1"/>
    <col min="13570" max="13570" width="6.5703125" customWidth="1"/>
    <col min="13571" max="13572" width="7.42578125" bestFit="1" customWidth="1"/>
    <col min="13573" max="13573" width="5.42578125" bestFit="1" customWidth="1"/>
    <col min="13574" max="13574" width="7.42578125" bestFit="1" customWidth="1"/>
    <col min="13575" max="13575" width="5.42578125" bestFit="1" customWidth="1"/>
    <col min="13576" max="13576" width="7.42578125" bestFit="1" customWidth="1"/>
    <col min="13577" max="13577" width="6.42578125" bestFit="1" customWidth="1"/>
    <col min="13578" max="13579" width="5.42578125" bestFit="1" customWidth="1"/>
    <col min="13580" max="13580" width="7.42578125" bestFit="1" customWidth="1"/>
    <col min="13581" max="13582" width="5.42578125" bestFit="1" customWidth="1"/>
    <col min="13583" max="13583" width="7" customWidth="1"/>
    <col min="13584" max="13584" width="4.85546875" bestFit="1" customWidth="1"/>
    <col min="13585" max="13585" width="6" bestFit="1" customWidth="1"/>
    <col min="13586" max="13586" width="5.42578125" bestFit="1" customWidth="1"/>
    <col min="13587" max="13587" width="6.42578125" bestFit="1" customWidth="1"/>
    <col min="13588" max="13588" width="4.42578125" bestFit="1" customWidth="1"/>
    <col min="13822" max="13822" width="29.85546875" bestFit="1" customWidth="1"/>
    <col min="13823" max="13823" width="5.28515625" bestFit="1" customWidth="1"/>
    <col min="13825" max="13825" width="6.5703125" bestFit="1" customWidth="1"/>
    <col min="13826" max="13826" width="6.5703125" customWidth="1"/>
    <col min="13827" max="13828" width="7.42578125" bestFit="1" customWidth="1"/>
    <col min="13829" max="13829" width="5.42578125" bestFit="1" customWidth="1"/>
    <col min="13830" max="13830" width="7.42578125" bestFit="1" customWidth="1"/>
    <col min="13831" max="13831" width="5.42578125" bestFit="1" customWidth="1"/>
    <col min="13832" max="13832" width="7.42578125" bestFit="1" customWidth="1"/>
    <col min="13833" max="13833" width="6.42578125" bestFit="1" customWidth="1"/>
    <col min="13834" max="13835" width="5.42578125" bestFit="1" customWidth="1"/>
    <col min="13836" max="13836" width="7.42578125" bestFit="1" customWidth="1"/>
    <col min="13837" max="13838" width="5.42578125" bestFit="1" customWidth="1"/>
    <col min="13839" max="13839" width="7" customWidth="1"/>
    <col min="13840" max="13840" width="4.85546875" bestFit="1" customWidth="1"/>
    <col min="13841" max="13841" width="6" bestFit="1" customWidth="1"/>
    <col min="13842" max="13842" width="5.42578125" bestFit="1" customWidth="1"/>
    <col min="13843" max="13843" width="6.42578125" bestFit="1" customWidth="1"/>
    <col min="13844" max="13844" width="4.42578125" bestFit="1" customWidth="1"/>
    <col min="14078" max="14078" width="29.85546875" bestFit="1" customWidth="1"/>
    <col min="14079" max="14079" width="5.28515625" bestFit="1" customWidth="1"/>
    <col min="14081" max="14081" width="6.5703125" bestFit="1" customWidth="1"/>
    <col min="14082" max="14082" width="6.5703125" customWidth="1"/>
    <col min="14083" max="14084" width="7.42578125" bestFit="1" customWidth="1"/>
    <col min="14085" max="14085" width="5.42578125" bestFit="1" customWidth="1"/>
    <col min="14086" max="14086" width="7.42578125" bestFit="1" customWidth="1"/>
    <col min="14087" max="14087" width="5.42578125" bestFit="1" customWidth="1"/>
    <col min="14088" max="14088" width="7.42578125" bestFit="1" customWidth="1"/>
    <col min="14089" max="14089" width="6.42578125" bestFit="1" customWidth="1"/>
    <col min="14090" max="14091" width="5.42578125" bestFit="1" customWidth="1"/>
    <col min="14092" max="14092" width="7.42578125" bestFit="1" customWidth="1"/>
    <col min="14093" max="14094" width="5.42578125" bestFit="1" customWidth="1"/>
    <col min="14095" max="14095" width="7" customWidth="1"/>
    <col min="14096" max="14096" width="4.85546875" bestFit="1" customWidth="1"/>
    <col min="14097" max="14097" width="6" bestFit="1" customWidth="1"/>
    <col min="14098" max="14098" width="5.42578125" bestFit="1" customWidth="1"/>
    <col min="14099" max="14099" width="6.42578125" bestFit="1" customWidth="1"/>
    <col min="14100" max="14100" width="4.42578125" bestFit="1" customWidth="1"/>
    <col min="14334" max="14334" width="29.85546875" bestFit="1" customWidth="1"/>
    <col min="14335" max="14335" width="5.28515625" bestFit="1" customWidth="1"/>
    <col min="14337" max="14337" width="6.5703125" bestFit="1" customWidth="1"/>
    <col min="14338" max="14338" width="6.5703125" customWidth="1"/>
    <col min="14339" max="14340" width="7.42578125" bestFit="1" customWidth="1"/>
    <col min="14341" max="14341" width="5.42578125" bestFit="1" customWidth="1"/>
    <col min="14342" max="14342" width="7.42578125" bestFit="1" customWidth="1"/>
    <col min="14343" max="14343" width="5.42578125" bestFit="1" customWidth="1"/>
    <col min="14344" max="14344" width="7.42578125" bestFit="1" customWidth="1"/>
    <col min="14345" max="14345" width="6.42578125" bestFit="1" customWidth="1"/>
    <col min="14346" max="14347" width="5.42578125" bestFit="1" customWidth="1"/>
    <col min="14348" max="14348" width="7.42578125" bestFit="1" customWidth="1"/>
    <col min="14349" max="14350" width="5.42578125" bestFit="1" customWidth="1"/>
    <col min="14351" max="14351" width="7" customWidth="1"/>
    <col min="14352" max="14352" width="4.85546875" bestFit="1" customWidth="1"/>
    <col min="14353" max="14353" width="6" bestFit="1" customWidth="1"/>
    <col min="14354" max="14354" width="5.42578125" bestFit="1" customWidth="1"/>
    <col min="14355" max="14355" width="6.42578125" bestFit="1" customWidth="1"/>
    <col min="14356" max="14356" width="4.42578125" bestFit="1" customWidth="1"/>
    <col min="14590" max="14590" width="29.85546875" bestFit="1" customWidth="1"/>
    <col min="14591" max="14591" width="5.28515625" bestFit="1" customWidth="1"/>
    <col min="14593" max="14593" width="6.5703125" bestFit="1" customWidth="1"/>
    <col min="14594" max="14594" width="6.5703125" customWidth="1"/>
    <col min="14595" max="14596" width="7.42578125" bestFit="1" customWidth="1"/>
    <col min="14597" max="14597" width="5.42578125" bestFit="1" customWidth="1"/>
    <col min="14598" max="14598" width="7.42578125" bestFit="1" customWidth="1"/>
    <col min="14599" max="14599" width="5.42578125" bestFit="1" customWidth="1"/>
    <col min="14600" max="14600" width="7.42578125" bestFit="1" customWidth="1"/>
    <col min="14601" max="14601" width="6.42578125" bestFit="1" customWidth="1"/>
    <col min="14602" max="14603" width="5.42578125" bestFit="1" customWidth="1"/>
    <col min="14604" max="14604" width="7.42578125" bestFit="1" customWidth="1"/>
    <col min="14605" max="14606" width="5.42578125" bestFit="1" customWidth="1"/>
    <col min="14607" max="14607" width="7" customWidth="1"/>
    <col min="14608" max="14608" width="4.85546875" bestFit="1" customWidth="1"/>
    <col min="14609" max="14609" width="6" bestFit="1" customWidth="1"/>
    <col min="14610" max="14610" width="5.42578125" bestFit="1" customWidth="1"/>
    <col min="14611" max="14611" width="6.42578125" bestFit="1" customWidth="1"/>
    <col min="14612" max="14612" width="4.42578125" bestFit="1" customWidth="1"/>
    <col min="14846" max="14846" width="29.85546875" bestFit="1" customWidth="1"/>
    <col min="14847" max="14847" width="5.28515625" bestFit="1" customWidth="1"/>
    <col min="14849" max="14849" width="6.5703125" bestFit="1" customWidth="1"/>
    <col min="14850" max="14850" width="6.5703125" customWidth="1"/>
    <col min="14851" max="14852" width="7.42578125" bestFit="1" customWidth="1"/>
    <col min="14853" max="14853" width="5.42578125" bestFit="1" customWidth="1"/>
    <col min="14854" max="14854" width="7.42578125" bestFit="1" customWidth="1"/>
    <col min="14855" max="14855" width="5.42578125" bestFit="1" customWidth="1"/>
    <col min="14856" max="14856" width="7.42578125" bestFit="1" customWidth="1"/>
    <col min="14857" max="14857" width="6.42578125" bestFit="1" customWidth="1"/>
    <col min="14858" max="14859" width="5.42578125" bestFit="1" customWidth="1"/>
    <col min="14860" max="14860" width="7.42578125" bestFit="1" customWidth="1"/>
    <col min="14861" max="14862" width="5.42578125" bestFit="1" customWidth="1"/>
    <col min="14863" max="14863" width="7" customWidth="1"/>
    <col min="14864" max="14864" width="4.85546875" bestFit="1" customWidth="1"/>
    <col min="14865" max="14865" width="6" bestFit="1" customWidth="1"/>
    <col min="14866" max="14866" width="5.42578125" bestFit="1" customWidth="1"/>
    <col min="14867" max="14867" width="6.42578125" bestFit="1" customWidth="1"/>
    <col min="14868" max="14868" width="4.42578125" bestFit="1" customWidth="1"/>
    <col min="15102" max="15102" width="29.85546875" bestFit="1" customWidth="1"/>
    <col min="15103" max="15103" width="5.28515625" bestFit="1" customWidth="1"/>
    <col min="15105" max="15105" width="6.5703125" bestFit="1" customWidth="1"/>
    <col min="15106" max="15106" width="6.5703125" customWidth="1"/>
    <col min="15107" max="15108" width="7.42578125" bestFit="1" customWidth="1"/>
    <col min="15109" max="15109" width="5.42578125" bestFit="1" customWidth="1"/>
    <col min="15110" max="15110" width="7.42578125" bestFit="1" customWidth="1"/>
    <col min="15111" max="15111" width="5.42578125" bestFit="1" customWidth="1"/>
    <col min="15112" max="15112" width="7.42578125" bestFit="1" customWidth="1"/>
    <col min="15113" max="15113" width="6.42578125" bestFit="1" customWidth="1"/>
    <col min="15114" max="15115" width="5.42578125" bestFit="1" customWidth="1"/>
    <col min="15116" max="15116" width="7.42578125" bestFit="1" customWidth="1"/>
    <col min="15117" max="15118" width="5.42578125" bestFit="1" customWidth="1"/>
    <col min="15119" max="15119" width="7" customWidth="1"/>
    <col min="15120" max="15120" width="4.85546875" bestFit="1" customWidth="1"/>
    <col min="15121" max="15121" width="6" bestFit="1" customWidth="1"/>
    <col min="15122" max="15122" width="5.42578125" bestFit="1" customWidth="1"/>
    <col min="15123" max="15123" width="6.42578125" bestFit="1" customWidth="1"/>
    <col min="15124" max="15124" width="4.42578125" bestFit="1" customWidth="1"/>
    <col min="15358" max="15358" width="29.85546875" bestFit="1" customWidth="1"/>
    <col min="15359" max="15359" width="5.28515625" bestFit="1" customWidth="1"/>
    <col min="15361" max="15361" width="6.5703125" bestFit="1" customWidth="1"/>
    <col min="15362" max="15362" width="6.5703125" customWidth="1"/>
    <col min="15363" max="15364" width="7.42578125" bestFit="1" customWidth="1"/>
    <col min="15365" max="15365" width="5.42578125" bestFit="1" customWidth="1"/>
    <col min="15366" max="15366" width="7.42578125" bestFit="1" customWidth="1"/>
    <col min="15367" max="15367" width="5.42578125" bestFit="1" customWidth="1"/>
    <col min="15368" max="15368" width="7.42578125" bestFit="1" customWidth="1"/>
    <col min="15369" max="15369" width="6.42578125" bestFit="1" customWidth="1"/>
    <col min="15370" max="15371" width="5.42578125" bestFit="1" customWidth="1"/>
    <col min="15372" max="15372" width="7.42578125" bestFit="1" customWidth="1"/>
    <col min="15373" max="15374" width="5.42578125" bestFit="1" customWidth="1"/>
    <col min="15375" max="15375" width="7" customWidth="1"/>
    <col min="15376" max="15376" width="4.85546875" bestFit="1" customWidth="1"/>
    <col min="15377" max="15377" width="6" bestFit="1" customWidth="1"/>
    <col min="15378" max="15378" width="5.42578125" bestFit="1" customWidth="1"/>
    <col min="15379" max="15379" width="6.42578125" bestFit="1" customWidth="1"/>
    <col min="15380" max="15380" width="4.42578125" bestFit="1" customWidth="1"/>
    <col min="15614" max="15614" width="29.85546875" bestFit="1" customWidth="1"/>
    <col min="15615" max="15615" width="5.28515625" bestFit="1" customWidth="1"/>
    <col min="15617" max="15617" width="6.5703125" bestFit="1" customWidth="1"/>
    <col min="15618" max="15618" width="6.5703125" customWidth="1"/>
    <col min="15619" max="15620" width="7.42578125" bestFit="1" customWidth="1"/>
    <col min="15621" max="15621" width="5.42578125" bestFit="1" customWidth="1"/>
    <col min="15622" max="15622" width="7.42578125" bestFit="1" customWidth="1"/>
    <col min="15623" max="15623" width="5.42578125" bestFit="1" customWidth="1"/>
    <col min="15624" max="15624" width="7.42578125" bestFit="1" customWidth="1"/>
    <col min="15625" max="15625" width="6.42578125" bestFit="1" customWidth="1"/>
    <col min="15626" max="15627" width="5.42578125" bestFit="1" customWidth="1"/>
    <col min="15628" max="15628" width="7.42578125" bestFit="1" customWidth="1"/>
    <col min="15629" max="15630" width="5.42578125" bestFit="1" customWidth="1"/>
    <col min="15631" max="15631" width="7" customWidth="1"/>
    <col min="15632" max="15632" width="4.85546875" bestFit="1" customWidth="1"/>
    <col min="15633" max="15633" width="6" bestFit="1" customWidth="1"/>
    <col min="15634" max="15634" width="5.42578125" bestFit="1" customWidth="1"/>
    <col min="15635" max="15635" width="6.42578125" bestFit="1" customWidth="1"/>
    <col min="15636" max="15636" width="4.42578125" bestFit="1" customWidth="1"/>
    <col min="15870" max="15870" width="29.85546875" bestFit="1" customWidth="1"/>
    <col min="15871" max="15871" width="5.28515625" bestFit="1" customWidth="1"/>
    <col min="15873" max="15873" width="6.5703125" bestFit="1" customWidth="1"/>
    <col min="15874" max="15874" width="6.5703125" customWidth="1"/>
    <col min="15875" max="15876" width="7.42578125" bestFit="1" customWidth="1"/>
    <col min="15877" max="15877" width="5.42578125" bestFit="1" customWidth="1"/>
    <col min="15878" max="15878" width="7.42578125" bestFit="1" customWidth="1"/>
    <col min="15879" max="15879" width="5.42578125" bestFit="1" customWidth="1"/>
    <col min="15880" max="15880" width="7.42578125" bestFit="1" customWidth="1"/>
    <col min="15881" max="15881" width="6.42578125" bestFit="1" customWidth="1"/>
    <col min="15882" max="15883" width="5.42578125" bestFit="1" customWidth="1"/>
    <col min="15884" max="15884" width="7.42578125" bestFit="1" customWidth="1"/>
    <col min="15885" max="15886" width="5.42578125" bestFit="1" customWidth="1"/>
    <col min="15887" max="15887" width="7" customWidth="1"/>
    <col min="15888" max="15888" width="4.85546875" bestFit="1" customWidth="1"/>
    <col min="15889" max="15889" width="6" bestFit="1" customWidth="1"/>
    <col min="15890" max="15890" width="5.42578125" bestFit="1" customWidth="1"/>
    <col min="15891" max="15891" width="6.42578125" bestFit="1" customWidth="1"/>
    <col min="15892" max="15892" width="4.42578125" bestFit="1" customWidth="1"/>
    <col min="16126" max="16126" width="29.85546875" bestFit="1" customWidth="1"/>
    <col min="16127" max="16127" width="5.28515625" bestFit="1" customWidth="1"/>
    <col min="16129" max="16129" width="6.5703125" bestFit="1" customWidth="1"/>
    <col min="16130" max="16130" width="6.5703125" customWidth="1"/>
    <col min="16131" max="16132" width="7.42578125" bestFit="1" customWidth="1"/>
    <col min="16133" max="16133" width="5.42578125" bestFit="1" customWidth="1"/>
    <col min="16134" max="16134" width="7.42578125" bestFit="1" customWidth="1"/>
    <col min="16135" max="16135" width="5.42578125" bestFit="1" customWidth="1"/>
    <col min="16136" max="16136" width="7.42578125" bestFit="1" customWidth="1"/>
    <col min="16137" max="16137" width="6.42578125" bestFit="1" customWidth="1"/>
    <col min="16138" max="16139" width="5.42578125" bestFit="1" customWidth="1"/>
    <col min="16140" max="16140" width="7.42578125" bestFit="1" customWidth="1"/>
    <col min="16141" max="16142" width="5.42578125" bestFit="1" customWidth="1"/>
    <col min="16143" max="16143" width="7" customWidth="1"/>
    <col min="16144" max="16144" width="4.85546875" bestFit="1" customWidth="1"/>
    <col min="16145" max="16145" width="6" bestFit="1" customWidth="1"/>
    <col min="16146" max="16146" width="5.42578125" bestFit="1" customWidth="1"/>
    <col min="16147" max="16147" width="6.42578125" bestFit="1" customWidth="1"/>
    <col min="16148" max="16148" width="4.42578125" bestFit="1" customWidth="1"/>
  </cols>
  <sheetData>
    <row r="1" spans="1:20" ht="23.25" customHeight="1">
      <c r="A1" s="348" t="s">
        <v>608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</row>
    <row r="2" spans="1:20">
      <c r="Q2" t="s">
        <v>237</v>
      </c>
    </row>
    <row r="3" spans="1:20" s="111" customFormat="1" ht="121.5">
      <c r="A3" s="107" t="s">
        <v>323</v>
      </c>
      <c r="B3" s="107" t="s">
        <v>324</v>
      </c>
      <c r="C3" s="108" t="s">
        <v>277</v>
      </c>
      <c r="D3" s="109" t="s">
        <v>610</v>
      </c>
      <c r="E3" s="109" t="s">
        <v>325</v>
      </c>
      <c r="F3" s="109" t="s">
        <v>13</v>
      </c>
      <c r="G3" s="109" t="s">
        <v>307</v>
      </c>
      <c r="H3" s="109" t="s">
        <v>326</v>
      </c>
      <c r="I3" s="109" t="s">
        <v>18</v>
      </c>
      <c r="J3" s="109" t="s">
        <v>20</v>
      </c>
      <c r="K3" s="109" t="s">
        <v>21</v>
      </c>
      <c r="L3" s="110" t="s">
        <v>327</v>
      </c>
      <c r="M3" s="110" t="s">
        <v>328</v>
      </c>
      <c r="N3" s="110" t="s">
        <v>329</v>
      </c>
      <c r="O3" s="109" t="s">
        <v>330</v>
      </c>
      <c r="P3" s="109" t="s">
        <v>331</v>
      </c>
      <c r="Q3" s="109" t="s">
        <v>332</v>
      </c>
      <c r="R3" s="109" t="s">
        <v>276</v>
      </c>
      <c r="S3" s="110" t="s">
        <v>333</v>
      </c>
      <c r="T3" s="110" t="s">
        <v>334</v>
      </c>
    </row>
    <row r="4" spans="1:20" s="114" customFormat="1" ht="12.75">
      <c r="A4" s="9" t="s">
        <v>335</v>
      </c>
      <c r="B4" s="112"/>
      <c r="C4" s="12"/>
      <c r="D4" s="11">
        <v>4500</v>
      </c>
      <c r="E4" s="11" t="s">
        <v>336</v>
      </c>
      <c r="F4" s="113">
        <v>5002</v>
      </c>
      <c r="G4" s="113">
        <v>5005</v>
      </c>
      <c r="H4" s="113">
        <v>506</v>
      </c>
      <c r="I4" s="113">
        <v>5500</v>
      </c>
      <c r="J4" s="113">
        <v>5503</v>
      </c>
      <c r="K4" s="113">
        <v>5504</v>
      </c>
      <c r="L4" s="113">
        <v>5511</v>
      </c>
      <c r="M4" s="113">
        <v>5513</v>
      </c>
      <c r="N4" s="113">
        <v>5514</v>
      </c>
      <c r="O4" s="113">
        <v>5515</v>
      </c>
      <c r="P4" s="113">
        <v>5522</v>
      </c>
      <c r="Q4" s="113">
        <v>5523</v>
      </c>
      <c r="R4" s="113">
        <v>5524</v>
      </c>
      <c r="S4" s="113">
        <v>5525</v>
      </c>
      <c r="T4" s="113">
        <v>5539</v>
      </c>
    </row>
    <row r="5" spans="1:20" ht="26.25">
      <c r="A5" s="27" t="s">
        <v>338</v>
      </c>
      <c r="B5" s="115" t="s">
        <v>87</v>
      </c>
      <c r="C5" s="116">
        <f t="shared" ref="C5:C26" si="0">SUM(D5:T5)</f>
        <v>1737823</v>
      </c>
      <c r="D5" s="116">
        <f t="shared" ref="D5:Q5" si="1">SUM(D6:D26)</f>
        <v>455613</v>
      </c>
      <c r="E5" s="116">
        <f t="shared" si="1"/>
        <v>1342</v>
      </c>
      <c r="F5" s="116">
        <f t="shared" si="1"/>
        <v>843826</v>
      </c>
      <c r="G5" s="116">
        <f t="shared" si="1"/>
        <v>1917</v>
      </c>
      <c r="H5" s="116">
        <f t="shared" si="1"/>
        <v>285865</v>
      </c>
      <c r="I5" s="116">
        <f t="shared" si="1"/>
        <v>7062</v>
      </c>
      <c r="J5" s="116">
        <f t="shared" si="1"/>
        <v>2468</v>
      </c>
      <c r="K5" s="116">
        <f t="shared" si="1"/>
        <v>3956</v>
      </c>
      <c r="L5" s="116">
        <f t="shared" si="1"/>
        <v>99917</v>
      </c>
      <c r="M5" s="116">
        <f t="shared" si="1"/>
        <v>2709</v>
      </c>
      <c r="N5" s="116">
        <f t="shared" si="1"/>
        <v>1285</v>
      </c>
      <c r="O5" s="116">
        <f t="shared" si="1"/>
        <v>13185</v>
      </c>
      <c r="P5" s="116">
        <f t="shared" si="1"/>
        <v>1048</v>
      </c>
      <c r="Q5" s="116">
        <f t="shared" si="1"/>
        <v>0</v>
      </c>
      <c r="R5" s="116">
        <f>SUM(R6:R26)</f>
        <v>7153</v>
      </c>
      <c r="S5" s="116">
        <f>SUM(S6:S26)</f>
        <v>10477</v>
      </c>
      <c r="T5" s="116">
        <f>SUM(T6:T26)</f>
        <v>0</v>
      </c>
    </row>
    <row r="6" spans="1:20">
      <c r="A6" s="4" t="s">
        <v>339</v>
      </c>
      <c r="B6" s="117"/>
      <c r="C6" s="116">
        <f t="shared" si="0"/>
        <v>587398</v>
      </c>
      <c r="D6" s="118"/>
      <c r="E6" s="118">
        <v>767</v>
      </c>
      <c r="F6" s="118">
        <v>401058</v>
      </c>
      <c r="G6" s="118">
        <v>320</v>
      </c>
      <c r="H6" s="118">
        <v>135667</v>
      </c>
      <c r="I6" s="118">
        <v>3132</v>
      </c>
      <c r="J6" s="118">
        <v>2240</v>
      </c>
      <c r="K6" s="118">
        <v>1500</v>
      </c>
      <c r="L6" s="118">
        <v>25561</v>
      </c>
      <c r="M6" s="118">
        <v>600</v>
      </c>
      <c r="N6" s="118">
        <v>895</v>
      </c>
      <c r="O6" s="118">
        <v>5582</v>
      </c>
      <c r="P6" s="118">
        <v>704</v>
      </c>
      <c r="Q6" s="118"/>
      <c r="R6" s="118">
        <v>3195</v>
      </c>
      <c r="S6" s="118">
        <v>6177</v>
      </c>
      <c r="T6" s="118"/>
    </row>
    <row r="7" spans="1:20">
      <c r="A7" s="4" t="s">
        <v>340</v>
      </c>
      <c r="B7" s="117"/>
      <c r="C7" s="116">
        <f t="shared" si="0"/>
        <v>425210</v>
      </c>
      <c r="D7" s="118"/>
      <c r="E7" s="118">
        <v>575</v>
      </c>
      <c r="F7" s="118">
        <v>273194</v>
      </c>
      <c r="G7" s="118">
        <v>320</v>
      </c>
      <c r="H7" s="118">
        <v>92450</v>
      </c>
      <c r="I7" s="118">
        <v>2428</v>
      </c>
      <c r="J7" s="118">
        <v>128</v>
      </c>
      <c r="K7" s="118">
        <v>856</v>
      </c>
      <c r="L7" s="118">
        <v>46000</v>
      </c>
      <c r="M7" s="118">
        <v>703</v>
      </c>
      <c r="N7" s="118">
        <v>192</v>
      </c>
      <c r="O7" s="118">
        <v>4099</v>
      </c>
      <c r="P7" s="118">
        <v>64</v>
      </c>
      <c r="Q7" s="118"/>
      <c r="R7" s="118">
        <v>320</v>
      </c>
      <c r="S7" s="118">
        <v>3881</v>
      </c>
      <c r="T7" s="118"/>
    </row>
    <row r="8" spans="1:20">
      <c r="A8" s="4" t="s">
        <v>341</v>
      </c>
      <c r="B8" s="117"/>
      <c r="C8" s="116">
        <f t="shared" si="0"/>
        <v>269602</v>
      </c>
      <c r="D8" s="118"/>
      <c r="E8" s="118"/>
      <c r="F8" s="118">
        <v>169574</v>
      </c>
      <c r="G8" s="118">
        <v>1277</v>
      </c>
      <c r="H8" s="118">
        <v>57748</v>
      </c>
      <c r="I8" s="118">
        <v>1502</v>
      </c>
      <c r="J8" s="118">
        <v>100</v>
      </c>
      <c r="K8" s="118">
        <v>1600</v>
      </c>
      <c r="L8" s="118">
        <v>28356</v>
      </c>
      <c r="M8" s="118">
        <v>1406</v>
      </c>
      <c r="N8" s="118">
        <v>198</v>
      </c>
      <c r="O8" s="118">
        <v>3504</v>
      </c>
      <c r="P8" s="118">
        <v>280</v>
      </c>
      <c r="Q8" s="118"/>
      <c r="R8" s="118">
        <v>3638</v>
      </c>
      <c r="S8" s="118">
        <v>419</v>
      </c>
      <c r="T8" s="118"/>
    </row>
    <row r="9" spans="1:20">
      <c r="A9" s="4" t="s">
        <v>342</v>
      </c>
      <c r="B9" s="117"/>
      <c r="C9" s="116">
        <f t="shared" si="0"/>
        <v>6650</v>
      </c>
      <c r="D9" s="118">
        <v>6650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</row>
    <row r="10" spans="1:20">
      <c r="A10" s="4" t="s">
        <v>343</v>
      </c>
      <c r="B10" s="117"/>
      <c r="C10" s="116">
        <f t="shared" si="0"/>
        <v>7175</v>
      </c>
      <c r="D10" s="118">
        <v>7175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</row>
    <row r="11" spans="1:20" ht="26.25">
      <c r="A11" s="4" t="s">
        <v>344</v>
      </c>
      <c r="B11" s="117"/>
      <c r="C11" s="116">
        <f t="shared" si="0"/>
        <v>21560</v>
      </c>
      <c r="D11" s="118">
        <v>21560</v>
      </c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</row>
    <row r="12" spans="1:20" ht="26.25">
      <c r="A12" s="4" t="s">
        <v>345</v>
      </c>
      <c r="B12" s="117"/>
      <c r="C12" s="116">
        <f t="shared" si="0"/>
        <v>49280</v>
      </c>
      <c r="D12" s="118">
        <v>49280</v>
      </c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</row>
    <row r="13" spans="1:20">
      <c r="A13" s="4" t="s">
        <v>346</v>
      </c>
      <c r="B13" s="117"/>
      <c r="C13" s="116">
        <f t="shared" si="0"/>
        <v>5950</v>
      </c>
      <c r="D13" s="118">
        <v>5950</v>
      </c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</row>
    <row r="14" spans="1:20" ht="26.25">
      <c r="A14" s="4" t="s">
        <v>347</v>
      </c>
      <c r="B14" s="117"/>
      <c r="C14" s="116">
        <f t="shared" si="0"/>
        <v>17150</v>
      </c>
      <c r="D14" s="118">
        <v>17150</v>
      </c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</row>
    <row r="15" spans="1:20">
      <c r="A15" s="4" t="s">
        <v>348</v>
      </c>
      <c r="B15" s="117"/>
      <c r="C15" s="116">
        <f t="shared" si="0"/>
        <v>12425</v>
      </c>
      <c r="D15" s="118">
        <v>12425</v>
      </c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</row>
    <row r="16" spans="1:20">
      <c r="A16" s="4" t="s">
        <v>605</v>
      </c>
      <c r="B16" s="117"/>
      <c r="C16" s="116">
        <f t="shared" si="0"/>
        <v>38920</v>
      </c>
      <c r="D16" s="118">
        <v>38920</v>
      </c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</row>
    <row r="17" spans="1:21">
      <c r="A17" s="4" t="s">
        <v>371</v>
      </c>
      <c r="B17" s="117"/>
      <c r="C17" s="116">
        <f t="shared" si="0"/>
        <v>6580</v>
      </c>
      <c r="D17" s="118">
        <v>6580</v>
      </c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</row>
    <row r="18" spans="1:21">
      <c r="A18" s="4" t="s">
        <v>370</v>
      </c>
      <c r="B18" s="117"/>
      <c r="C18" s="116">
        <f t="shared" si="0"/>
        <v>17360</v>
      </c>
      <c r="D18" s="118">
        <v>17360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</row>
    <row r="19" spans="1:21">
      <c r="A19" s="4" t="s">
        <v>349</v>
      </c>
      <c r="B19" s="117"/>
      <c r="C19" s="116">
        <f t="shared" si="0"/>
        <v>8960</v>
      </c>
      <c r="D19" s="118">
        <v>8960</v>
      </c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</row>
    <row r="20" spans="1:21" ht="26.25">
      <c r="A20" s="4" t="s">
        <v>350</v>
      </c>
      <c r="B20" s="117"/>
      <c r="C20" s="116">
        <f t="shared" si="0"/>
        <v>1120</v>
      </c>
      <c r="D20" s="118">
        <v>1120</v>
      </c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</row>
    <row r="21" spans="1:21" s="182" customFormat="1">
      <c r="A21" s="4" t="s">
        <v>487</v>
      </c>
      <c r="B21" s="117"/>
      <c r="C21" s="116">
        <f t="shared" si="0"/>
        <v>14000</v>
      </c>
      <c r="D21" s="118">
        <v>14000</v>
      </c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</row>
    <row r="22" spans="1:21" s="182" customFormat="1">
      <c r="A22" s="4" t="s">
        <v>488</v>
      </c>
      <c r="B22" s="117"/>
      <c r="C22" s="116">
        <f t="shared" si="0"/>
        <v>7525</v>
      </c>
      <c r="D22" s="118">
        <v>7525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</row>
    <row r="23" spans="1:21" s="261" customFormat="1" ht="26.25">
      <c r="A23" s="4" t="s">
        <v>604</v>
      </c>
      <c r="B23" s="117"/>
      <c r="C23" s="116">
        <f t="shared" si="0"/>
        <v>1680</v>
      </c>
      <c r="D23" s="118">
        <v>1680</v>
      </c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</row>
    <row r="24" spans="1:21" s="182" customFormat="1">
      <c r="A24" s="4" t="s">
        <v>489</v>
      </c>
      <c r="B24" s="117"/>
      <c r="C24" s="116">
        <f t="shared" si="0"/>
        <v>12040</v>
      </c>
      <c r="D24" s="118">
        <v>12040</v>
      </c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</row>
    <row r="25" spans="1:21" s="182" customFormat="1">
      <c r="A25" s="4" t="s">
        <v>490</v>
      </c>
      <c r="B25" s="117"/>
      <c r="C25" s="116">
        <f t="shared" si="0"/>
        <v>10780</v>
      </c>
      <c r="D25" s="118">
        <v>10780</v>
      </c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</row>
    <row r="26" spans="1:21" ht="26.25">
      <c r="A26" s="4" t="s">
        <v>351</v>
      </c>
      <c r="B26" s="117"/>
      <c r="C26" s="116">
        <f t="shared" si="0"/>
        <v>216458</v>
      </c>
      <c r="D26" s="118">
        <v>216458</v>
      </c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</row>
    <row r="27" spans="1:21" ht="26.25">
      <c r="A27" s="27" t="s">
        <v>352</v>
      </c>
      <c r="B27" s="115" t="s">
        <v>104</v>
      </c>
      <c r="C27" s="116">
        <f>SUM(C28:C30)</f>
        <v>653346</v>
      </c>
      <c r="D27" s="116">
        <f t="shared" ref="D27:T27" si="2">SUM(D28:D30)</f>
        <v>230909</v>
      </c>
      <c r="E27" s="116">
        <f t="shared" si="2"/>
        <v>0</v>
      </c>
      <c r="F27" s="116">
        <f t="shared" si="2"/>
        <v>132995</v>
      </c>
      <c r="G27" s="116">
        <f t="shared" si="2"/>
        <v>2000</v>
      </c>
      <c r="H27" s="116">
        <f t="shared" si="2"/>
        <v>45631</v>
      </c>
      <c r="I27" s="116">
        <f t="shared" si="2"/>
        <v>2586</v>
      </c>
      <c r="J27" s="116">
        <f t="shared" si="2"/>
        <v>0</v>
      </c>
      <c r="K27" s="116">
        <f t="shared" si="2"/>
        <v>1800</v>
      </c>
      <c r="L27" s="116">
        <f t="shared" si="2"/>
        <v>70357</v>
      </c>
      <c r="M27" s="116">
        <f t="shared" si="2"/>
        <v>1408</v>
      </c>
      <c r="N27" s="116">
        <f t="shared" si="2"/>
        <v>20881</v>
      </c>
      <c r="O27" s="116">
        <f t="shared" si="2"/>
        <v>3607</v>
      </c>
      <c r="P27" s="116">
        <f t="shared" si="2"/>
        <v>0</v>
      </c>
      <c r="Q27" s="116">
        <f t="shared" si="2"/>
        <v>0</v>
      </c>
      <c r="R27" s="116">
        <f t="shared" si="2"/>
        <v>0</v>
      </c>
      <c r="S27" s="116">
        <f t="shared" si="2"/>
        <v>141172</v>
      </c>
      <c r="T27" s="116">
        <f t="shared" si="2"/>
        <v>0</v>
      </c>
    </row>
    <row r="28" spans="1:21">
      <c r="A28" s="4" t="s">
        <v>353</v>
      </c>
      <c r="B28" s="117"/>
      <c r="C28" s="116">
        <f t="shared" ref="C28:C50" si="3">SUM(D28:T28)</f>
        <v>117943</v>
      </c>
      <c r="D28" s="118"/>
      <c r="E28" s="118"/>
      <c r="F28" s="118">
        <v>59497</v>
      </c>
      <c r="G28" s="118"/>
      <c r="H28" s="118">
        <v>20111</v>
      </c>
      <c r="I28" s="118">
        <v>1548</v>
      </c>
      <c r="J28" s="118"/>
      <c r="K28" s="118">
        <v>1800</v>
      </c>
      <c r="L28" s="118">
        <v>27624</v>
      </c>
      <c r="M28" s="118">
        <v>704</v>
      </c>
      <c r="N28" s="118">
        <v>639</v>
      </c>
      <c r="O28" s="118">
        <v>1920</v>
      </c>
      <c r="P28" s="118"/>
      <c r="Q28" s="118"/>
      <c r="R28" s="118"/>
      <c r="S28" s="118">
        <v>4100</v>
      </c>
      <c r="T28" s="118"/>
    </row>
    <row r="29" spans="1:21">
      <c r="A29" s="4" t="s">
        <v>354</v>
      </c>
      <c r="B29" s="117"/>
      <c r="C29" s="116">
        <f t="shared" si="3"/>
        <v>171094</v>
      </c>
      <c r="D29" s="118"/>
      <c r="E29" s="118"/>
      <c r="F29" s="118">
        <v>73498</v>
      </c>
      <c r="G29" s="118">
        <v>2000</v>
      </c>
      <c r="H29" s="118">
        <v>25520</v>
      </c>
      <c r="I29" s="118">
        <v>1038</v>
      </c>
      <c r="J29" s="118"/>
      <c r="K29" s="118"/>
      <c r="L29" s="118">
        <v>42733</v>
      </c>
      <c r="M29" s="118">
        <v>704</v>
      </c>
      <c r="N29" s="118">
        <v>20242</v>
      </c>
      <c r="O29" s="118">
        <v>1687</v>
      </c>
      <c r="P29" s="118"/>
      <c r="Q29" s="118"/>
      <c r="R29" s="118"/>
      <c r="S29" s="118">
        <v>3672</v>
      </c>
      <c r="T29" s="118"/>
    </row>
    <row r="30" spans="1:21">
      <c r="A30" s="4" t="s">
        <v>412</v>
      </c>
      <c r="B30" s="117"/>
      <c r="C30" s="116">
        <f t="shared" si="3"/>
        <v>364309</v>
      </c>
      <c r="D30" s="118">
        <v>230909</v>
      </c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>
        <v>133400</v>
      </c>
      <c r="T30" s="118"/>
    </row>
    <row r="31" spans="1:21" s="120" customFormat="1" ht="12.75">
      <c r="A31" s="27" t="s">
        <v>355</v>
      </c>
      <c r="B31" s="115" t="s">
        <v>106</v>
      </c>
      <c r="C31" s="116">
        <f t="shared" si="3"/>
        <v>88550</v>
      </c>
      <c r="D31" s="116">
        <f t="shared" ref="D31:T31" si="4">SUM(D32:D33)</f>
        <v>18000</v>
      </c>
      <c r="E31" s="116">
        <f t="shared" si="4"/>
        <v>0</v>
      </c>
      <c r="F31" s="116">
        <f t="shared" si="4"/>
        <v>0</v>
      </c>
      <c r="G31" s="116">
        <f t="shared" si="4"/>
        <v>0</v>
      </c>
      <c r="H31" s="116">
        <f t="shared" si="4"/>
        <v>0</v>
      </c>
      <c r="I31" s="116">
        <f t="shared" si="4"/>
        <v>0</v>
      </c>
      <c r="J31" s="116">
        <f t="shared" si="4"/>
        <v>0</v>
      </c>
      <c r="K31" s="116">
        <f t="shared" si="4"/>
        <v>0</v>
      </c>
      <c r="L31" s="116">
        <f t="shared" si="4"/>
        <v>0</v>
      </c>
      <c r="M31" s="116">
        <f t="shared" si="4"/>
        <v>0</v>
      </c>
      <c r="N31" s="116">
        <f t="shared" si="4"/>
        <v>0</v>
      </c>
      <c r="O31" s="116">
        <f t="shared" si="4"/>
        <v>0</v>
      </c>
      <c r="P31" s="116">
        <f t="shared" si="4"/>
        <v>0</v>
      </c>
      <c r="Q31" s="116">
        <f t="shared" si="4"/>
        <v>0</v>
      </c>
      <c r="R31" s="116">
        <f t="shared" si="4"/>
        <v>0</v>
      </c>
      <c r="S31" s="116">
        <f t="shared" si="4"/>
        <v>70550</v>
      </c>
      <c r="T31" s="116">
        <f t="shared" si="4"/>
        <v>0</v>
      </c>
    </row>
    <row r="32" spans="1:21" s="121" customFormat="1" ht="12.75">
      <c r="A32" s="4" t="s">
        <v>356</v>
      </c>
      <c r="B32" s="117"/>
      <c r="C32" s="116">
        <f t="shared" si="3"/>
        <v>18000</v>
      </c>
      <c r="D32" s="118">
        <v>18000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96"/>
    </row>
    <row r="33" spans="1:20" s="121" customFormat="1" ht="12.75">
      <c r="A33" s="4" t="s">
        <v>606</v>
      </c>
      <c r="B33" s="117"/>
      <c r="C33" s="116">
        <f t="shared" si="3"/>
        <v>70550</v>
      </c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>
        <v>70550</v>
      </c>
      <c r="T33" s="118"/>
    </row>
    <row r="34" spans="1:20" s="120" customFormat="1" ht="12.75">
      <c r="A34" s="27" t="s">
        <v>358</v>
      </c>
      <c r="B34" s="115" t="s">
        <v>108</v>
      </c>
      <c r="C34" s="116">
        <f t="shared" si="3"/>
        <v>566717</v>
      </c>
      <c r="D34" s="116">
        <f t="shared" ref="D34:T34" si="5">SUM(D35:D36)</f>
        <v>542240</v>
      </c>
      <c r="E34" s="116">
        <f t="shared" si="5"/>
        <v>0</v>
      </c>
      <c r="F34" s="116">
        <f t="shared" si="5"/>
        <v>0</v>
      </c>
      <c r="G34" s="116">
        <f t="shared" si="5"/>
        <v>0</v>
      </c>
      <c r="H34" s="116">
        <f t="shared" si="5"/>
        <v>0</v>
      </c>
      <c r="I34" s="116">
        <f t="shared" si="5"/>
        <v>0</v>
      </c>
      <c r="J34" s="116">
        <f t="shared" si="5"/>
        <v>0</v>
      </c>
      <c r="K34" s="116">
        <f t="shared" si="5"/>
        <v>0</v>
      </c>
      <c r="L34" s="116">
        <f t="shared" si="5"/>
        <v>0</v>
      </c>
      <c r="M34" s="116">
        <f t="shared" si="5"/>
        <v>0</v>
      </c>
      <c r="N34" s="116">
        <f t="shared" si="5"/>
        <v>0</v>
      </c>
      <c r="O34" s="116">
        <f t="shared" si="5"/>
        <v>0</v>
      </c>
      <c r="P34" s="116">
        <f t="shared" si="5"/>
        <v>0</v>
      </c>
      <c r="Q34" s="116">
        <f t="shared" si="5"/>
        <v>0</v>
      </c>
      <c r="R34" s="116">
        <f t="shared" si="5"/>
        <v>0</v>
      </c>
      <c r="S34" s="116">
        <f t="shared" si="5"/>
        <v>24477</v>
      </c>
      <c r="T34" s="116">
        <f t="shared" si="5"/>
        <v>0</v>
      </c>
    </row>
    <row r="35" spans="1:20" s="121" customFormat="1" ht="12.75">
      <c r="A35" s="119" t="s">
        <v>359</v>
      </c>
      <c r="B35" s="117"/>
      <c r="C35" s="116">
        <f t="shared" si="3"/>
        <v>503810</v>
      </c>
      <c r="D35" s="118">
        <v>503810</v>
      </c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</row>
    <row r="36" spans="1:20" s="121" customFormat="1" ht="12.75">
      <c r="A36" s="119" t="s">
        <v>360</v>
      </c>
      <c r="B36" s="117"/>
      <c r="C36" s="116">
        <f t="shared" si="3"/>
        <v>62907</v>
      </c>
      <c r="D36" s="118">
        <f t="shared" ref="D36:T36" si="6">SUM(D37:D40)</f>
        <v>38430</v>
      </c>
      <c r="E36" s="118">
        <f t="shared" si="6"/>
        <v>0</v>
      </c>
      <c r="F36" s="118">
        <f t="shared" si="6"/>
        <v>0</v>
      </c>
      <c r="G36" s="118">
        <f t="shared" si="6"/>
        <v>0</v>
      </c>
      <c r="H36" s="118">
        <f t="shared" si="6"/>
        <v>0</v>
      </c>
      <c r="I36" s="118">
        <f t="shared" si="6"/>
        <v>0</v>
      </c>
      <c r="J36" s="118">
        <f t="shared" si="6"/>
        <v>0</v>
      </c>
      <c r="K36" s="118">
        <f t="shared" si="6"/>
        <v>0</v>
      </c>
      <c r="L36" s="118">
        <f t="shared" si="6"/>
        <v>0</v>
      </c>
      <c r="M36" s="118">
        <f t="shared" si="6"/>
        <v>0</v>
      </c>
      <c r="N36" s="118">
        <f t="shared" si="6"/>
        <v>0</v>
      </c>
      <c r="O36" s="118">
        <f t="shared" si="6"/>
        <v>0</v>
      </c>
      <c r="P36" s="118">
        <f t="shared" si="6"/>
        <v>0</v>
      </c>
      <c r="Q36" s="118">
        <f t="shared" si="6"/>
        <v>0</v>
      </c>
      <c r="R36" s="118">
        <f t="shared" si="6"/>
        <v>0</v>
      </c>
      <c r="S36" s="118">
        <f t="shared" si="6"/>
        <v>24477</v>
      </c>
      <c r="T36" s="118">
        <f t="shared" si="6"/>
        <v>0</v>
      </c>
    </row>
    <row r="37" spans="1:20" s="121" customFormat="1" ht="12.75">
      <c r="A37" s="4" t="s">
        <v>361</v>
      </c>
      <c r="B37" s="117"/>
      <c r="C37" s="116">
        <f t="shared" si="3"/>
        <v>38430</v>
      </c>
      <c r="D37" s="118">
        <v>38430</v>
      </c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</row>
    <row r="38" spans="1:20" s="121" customFormat="1" ht="12.75">
      <c r="A38" s="4" t="s">
        <v>607</v>
      </c>
      <c r="B38" s="117"/>
      <c r="C38" s="116">
        <f t="shared" si="3"/>
        <v>150</v>
      </c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>
        <v>150</v>
      </c>
      <c r="T38" s="118"/>
    </row>
    <row r="39" spans="1:20" s="121" customFormat="1" ht="12.75">
      <c r="A39" s="4" t="s">
        <v>353</v>
      </c>
      <c r="B39" s="117"/>
      <c r="C39" s="116">
        <f t="shared" si="3"/>
        <v>9227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>
        <v>9227</v>
      </c>
      <c r="T39" s="118"/>
    </row>
    <row r="40" spans="1:20" s="121" customFormat="1" ht="12.75">
      <c r="A40" s="4" t="s">
        <v>354</v>
      </c>
      <c r="B40" s="117"/>
      <c r="C40" s="116">
        <f t="shared" si="3"/>
        <v>15100</v>
      </c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>
        <v>15100</v>
      </c>
      <c r="T40" s="118"/>
    </row>
    <row r="41" spans="1:20" s="120" customFormat="1" ht="12.75">
      <c r="A41" s="27" t="s">
        <v>362</v>
      </c>
      <c r="B41" s="115" t="s">
        <v>111</v>
      </c>
      <c r="C41" s="116">
        <f t="shared" si="3"/>
        <v>646657</v>
      </c>
      <c r="D41" s="116">
        <f t="shared" ref="D41:T41" si="7">SUM(D42:D44)</f>
        <v>1160</v>
      </c>
      <c r="E41" s="116">
        <f t="shared" si="7"/>
        <v>0</v>
      </c>
      <c r="F41" s="116">
        <f t="shared" si="7"/>
        <v>332182</v>
      </c>
      <c r="G41" s="116">
        <f t="shared" si="7"/>
        <v>5000</v>
      </c>
      <c r="H41" s="116">
        <f t="shared" si="7"/>
        <v>113967</v>
      </c>
      <c r="I41" s="116">
        <f t="shared" si="7"/>
        <v>23217</v>
      </c>
      <c r="J41" s="116">
        <f t="shared" si="7"/>
        <v>2098</v>
      </c>
      <c r="K41" s="116">
        <f t="shared" si="7"/>
        <v>1831</v>
      </c>
      <c r="L41" s="116">
        <f t="shared" si="7"/>
        <v>139741</v>
      </c>
      <c r="M41" s="116">
        <f t="shared" si="7"/>
        <v>1703</v>
      </c>
      <c r="N41" s="116">
        <f t="shared" si="7"/>
        <v>1586</v>
      </c>
      <c r="O41" s="116">
        <f t="shared" si="7"/>
        <v>3628</v>
      </c>
      <c r="P41" s="116">
        <f t="shared" si="7"/>
        <v>480</v>
      </c>
      <c r="Q41" s="116">
        <f t="shared" si="7"/>
        <v>2952</v>
      </c>
      <c r="R41" s="116">
        <f t="shared" si="7"/>
        <v>1959</v>
      </c>
      <c r="S41" s="116">
        <f t="shared" si="7"/>
        <v>15033</v>
      </c>
      <c r="T41" s="116">
        <f t="shared" si="7"/>
        <v>120</v>
      </c>
    </row>
    <row r="42" spans="1:20" s="120" customFormat="1" ht="12.75">
      <c r="A42" s="119" t="s">
        <v>363</v>
      </c>
      <c r="B42" s="117"/>
      <c r="C42" s="116">
        <f t="shared" si="3"/>
        <v>438982</v>
      </c>
      <c r="D42" s="118"/>
      <c r="E42" s="118"/>
      <c r="F42" s="118">
        <v>207619</v>
      </c>
      <c r="G42" s="118">
        <v>5000</v>
      </c>
      <c r="H42" s="118">
        <v>71865</v>
      </c>
      <c r="I42" s="118">
        <v>15000</v>
      </c>
      <c r="J42" s="118">
        <v>1000</v>
      </c>
      <c r="K42" s="118">
        <v>500</v>
      </c>
      <c r="L42" s="118">
        <v>122458</v>
      </c>
      <c r="M42" s="118">
        <v>1000</v>
      </c>
      <c r="N42" s="118">
        <v>1000</v>
      </c>
      <c r="O42" s="118">
        <v>2500</v>
      </c>
      <c r="P42" s="118">
        <v>320</v>
      </c>
      <c r="Q42" s="118">
        <v>2600</v>
      </c>
      <c r="R42" s="118">
        <v>1000</v>
      </c>
      <c r="S42" s="118">
        <v>7000</v>
      </c>
      <c r="T42" s="118">
        <v>120</v>
      </c>
    </row>
    <row r="43" spans="1:20" s="120" customFormat="1" ht="12.75">
      <c r="A43" s="119" t="s">
        <v>364</v>
      </c>
      <c r="B43" s="117"/>
      <c r="C43" s="116">
        <f t="shared" si="3"/>
        <v>206515</v>
      </c>
      <c r="D43" s="118"/>
      <c r="E43" s="118"/>
      <c r="F43" s="118">
        <v>124563</v>
      </c>
      <c r="G43" s="118"/>
      <c r="H43" s="118">
        <v>42102</v>
      </c>
      <c r="I43" s="118">
        <v>8217</v>
      </c>
      <c r="J43" s="118">
        <v>1098</v>
      </c>
      <c r="K43" s="118">
        <v>1331</v>
      </c>
      <c r="L43" s="118">
        <v>17283</v>
      </c>
      <c r="M43" s="118">
        <v>703</v>
      </c>
      <c r="N43" s="118">
        <v>586</v>
      </c>
      <c r="O43" s="118">
        <v>1128</v>
      </c>
      <c r="P43" s="118">
        <v>160</v>
      </c>
      <c r="Q43" s="118">
        <v>352</v>
      </c>
      <c r="R43" s="118">
        <v>959</v>
      </c>
      <c r="S43" s="118">
        <v>8033</v>
      </c>
      <c r="T43" s="118"/>
    </row>
    <row r="44" spans="1:20" s="120" customFormat="1" ht="12.75">
      <c r="A44" s="119" t="s">
        <v>361</v>
      </c>
      <c r="B44" s="117"/>
      <c r="C44" s="116">
        <f t="shared" si="3"/>
        <v>1160</v>
      </c>
      <c r="D44" s="118">
        <v>1160</v>
      </c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</row>
    <row r="45" spans="1:20" s="120" customFormat="1" ht="12.75">
      <c r="A45" s="27" t="s">
        <v>365</v>
      </c>
      <c r="B45" s="115" t="s">
        <v>63</v>
      </c>
      <c r="C45" s="116">
        <f t="shared" si="3"/>
        <v>845825</v>
      </c>
      <c r="D45" s="116">
        <f t="shared" ref="D45:T45" si="8">SUM(D46,D48:D50)</f>
        <v>751511</v>
      </c>
      <c r="E45" s="116">
        <f t="shared" si="8"/>
        <v>0</v>
      </c>
      <c r="F45" s="116">
        <f t="shared" si="8"/>
        <v>0</v>
      </c>
      <c r="G45" s="116">
        <f t="shared" si="8"/>
        <v>0</v>
      </c>
      <c r="H45" s="116">
        <f t="shared" si="8"/>
        <v>0</v>
      </c>
      <c r="I45" s="116">
        <f t="shared" si="8"/>
        <v>0</v>
      </c>
      <c r="J45" s="116">
        <f t="shared" si="8"/>
        <v>0</v>
      </c>
      <c r="K45" s="116">
        <f t="shared" si="8"/>
        <v>0</v>
      </c>
      <c r="L45" s="116">
        <f t="shared" si="8"/>
        <v>0</v>
      </c>
      <c r="M45" s="116">
        <f t="shared" si="8"/>
        <v>0</v>
      </c>
      <c r="N45" s="116">
        <f t="shared" si="8"/>
        <v>0</v>
      </c>
      <c r="O45" s="116">
        <f t="shared" si="8"/>
        <v>0</v>
      </c>
      <c r="P45" s="116">
        <f t="shared" si="8"/>
        <v>0</v>
      </c>
      <c r="Q45" s="116">
        <f t="shared" si="8"/>
        <v>0</v>
      </c>
      <c r="R45" s="116">
        <f t="shared" si="8"/>
        <v>0</v>
      </c>
      <c r="S45" s="116">
        <f t="shared" si="8"/>
        <v>94314</v>
      </c>
      <c r="T45" s="116">
        <f t="shared" si="8"/>
        <v>0</v>
      </c>
    </row>
    <row r="46" spans="1:20">
      <c r="A46" s="119" t="s">
        <v>366</v>
      </c>
      <c r="B46" s="117"/>
      <c r="C46" s="116">
        <f t="shared" si="3"/>
        <v>751511</v>
      </c>
      <c r="D46" s="118">
        <f>1200+125675+624636</f>
        <v>751511</v>
      </c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</row>
    <row r="47" spans="1:20">
      <c r="A47" s="4" t="s">
        <v>367</v>
      </c>
      <c r="B47" s="117"/>
      <c r="C47" s="116">
        <f t="shared" si="3"/>
        <v>121175</v>
      </c>
      <c r="D47" s="118">
        <v>121175</v>
      </c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</row>
    <row r="48" spans="1:20">
      <c r="A48" s="119" t="s">
        <v>368</v>
      </c>
      <c r="B48" s="117"/>
      <c r="C48" s="116">
        <f t="shared" si="3"/>
        <v>900</v>
      </c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>
        <v>900</v>
      </c>
      <c r="T48" s="118"/>
    </row>
    <row r="49" spans="1:20">
      <c r="A49" s="119" t="s">
        <v>369</v>
      </c>
      <c r="B49" s="117"/>
      <c r="C49" s="116">
        <f t="shared" si="3"/>
        <v>84614</v>
      </c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>
        <v>84614</v>
      </c>
      <c r="T49" s="118"/>
    </row>
    <row r="50" spans="1:20">
      <c r="A50" s="119" t="s">
        <v>363</v>
      </c>
      <c r="B50" s="117"/>
      <c r="C50" s="116">
        <f t="shared" si="3"/>
        <v>8800</v>
      </c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>
        <v>8800</v>
      </c>
      <c r="T50" s="118"/>
    </row>
    <row r="51" spans="1:20">
      <c r="A51" s="122"/>
      <c r="B51" s="123"/>
      <c r="C51" s="124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</row>
    <row r="52" spans="1:20">
      <c r="A52" s="126" t="s">
        <v>226</v>
      </c>
      <c r="B52" s="123"/>
      <c r="C52" s="124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</row>
    <row r="53" spans="1:20">
      <c r="A53" s="44"/>
    </row>
    <row r="54" spans="1:20">
      <c r="A54" s="266" t="s">
        <v>551</v>
      </c>
    </row>
    <row r="55" spans="1:20">
      <c r="A55" s="266" t="s">
        <v>552</v>
      </c>
      <c r="C55" s="127"/>
      <c r="D55" s="128"/>
      <c r="E55" s="128"/>
    </row>
    <row r="56" spans="1:20">
      <c r="A56" s="44"/>
      <c r="C56" s="127"/>
      <c r="D56" s="128"/>
      <c r="E56" s="128"/>
    </row>
  </sheetData>
  <mergeCells count="1">
    <mergeCell ref="A1:T1"/>
  </mergeCells>
  <pageMargins left="0.70866141732283472" right="0.70866141732283472" top="0.94488188976377963" bottom="0.74803149606299213" header="0.31496062992125984" footer="0.31496062992125984"/>
  <pageSetup paperSize="9" scale="90" orientation="landscape" r:id="rId1"/>
  <headerFooter>
    <oddHeader>&amp;RLisa 8
Tartu Linnavalitsuse 30.12.2014. a
korralduse nr  juurde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21"/>
  <sheetViews>
    <sheetView workbookViewId="0">
      <selection activeCell="I7" sqref="I7"/>
    </sheetView>
  </sheetViews>
  <sheetFormatPr defaultRowHeight="15"/>
  <cols>
    <col min="1" max="1" width="17.140625" customWidth="1"/>
    <col min="2" max="2" width="5.28515625" bestFit="1" customWidth="1"/>
    <col min="3" max="3" width="6.42578125" bestFit="1" customWidth="1"/>
    <col min="4" max="4" width="7.42578125" bestFit="1" customWidth="1"/>
    <col min="5" max="5" width="6.42578125" bestFit="1" customWidth="1"/>
    <col min="6" max="6" width="6.42578125" style="261" customWidth="1"/>
    <col min="7" max="7" width="7.42578125" bestFit="1" customWidth="1"/>
    <col min="8" max="8" width="8.28515625" style="106" bestFit="1" customWidth="1"/>
    <col min="9" max="9" width="6.42578125" bestFit="1" customWidth="1"/>
    <col min="10" max="10" width="6.140625" bestFit="1" customWidth="1"/>
    <col min="11" max="11" width="6.140625" style="182" customWidth="1"/>
    <col min="12" max="12" width="7.7109375" bestFit="1" customWidth="1"/>
    <col min="13" max="13" width="6.140625" bestFit="1" customWidth="1"/>
    <col min="14" max="15" width="5.140625" bestFit="1" customWidth="1"/>
    <col min="16" max="16" width="7.7109375" bestFit="1" customWidth="1"/>
    <col min="17" max="18" width="5.140625" bestFit="1" customWidth="1"/>
    <col min="19" max="19" width="6.140625" bestFit="1" customWidth="1"/>
    <col min="20" max="21" width="6.140625" customWidth="1"/>
    <col min="22" max="22" width="5.140625" bestFit="1" customWidth="1"/>
    <col min="23" max="23" width="6.140625" bestFit="1" customWidth="1"/>
    <col min="258" max="258" width="17.140625" customWidth="1"/>
    <col min="259" max="259" width="5.28515625" bestFit="1" customWidth="1"/>
    <col min="260" max="260" width="6.42578125" bestFit="1" customWidth="1"/>
    <col min="261" max="261" width="7.42578125" bestFit="1" customWidth="1"/>
    <col min="262" max="262" width="6.42578125" bestFit="1" customWidth="1"/>
    <col min="263" max="263" width="6.42578125" customWidth="1"/>
    <col min="264" max="264" width="7.42578125" bestFit="1" customWidth="1"/>
    <col min="265" max="265" width="8.28515625" bestFit="1" customWidth="1"/>
    <col min="266" max="266" width="6.42578125" bestFit="1" customWidth="1"/>
    <col min="267" max="267" width="6.140625" bestFit="1" customWidth="1"/>
    <col min="268" max="268" width="7.7109375" bestFit="1" customWidth="1"/>
    <col min="269" max="269" width="6.140625" bestFit="1" customWidth="1"/>
    <col min="270" max="271" width="5.140625" bestFit="1" customWidth="1"/>
    <col min="272" max="272" width="7.7109375" bestFit="1" customWidth="1"/>
    <col min="273" max="274" width="5.140625" bestFit="1" customWidth="1"/>
    <col min="275" max="275" width="6.140625" bestFit="1" customWidth="1"/>
    <col min="276" max="277" width="6.140625" customWidth="1"/>
    <col min="278" max="278" width="5.140625" bestFit="1" customWidth="1"/>
    <col min="279" max="279" width="6.140625" bestFit="1" customWidth="1"/>
    <col min="514" max="514" width="17.140625" customWidth="1"/>
    <col min="515" max="515" width="5.28515625" bestFit="1" customWidth="1"/>
    <col min="516" max="516" width="6.42578125" bestFit="1" customWidth="1"/>
    <col min="517" max="517" width="7.42578125" bestFit="1" customWidth="1"/>
    <col min="518" max="518" width="6.42578125" bestFit="1" customWidth="1"/>
    <col min="519" max="519" width="6.42578125" customWidth="1"/>
    <col min="520" max="520" width="7.42578125" bestFit="1" customWidth="1"/>
    <col min="521" max="521" width="8.28515625" bestFit="1" customWidth="1"/>
    <col min="522" max="522" width="6.42578125" bestFit="1" customWidth="1"/>
    <col min="523" max="523" width="6.140625" bestFit="1" customWidth="1"/>
    <col min="524" max="524" width="7.7109375" bestFit="1" customWidth="1"/>
    <col min="525" max="525" width="6.140625" bestFit="1" customWidth="1"/>
    <col min="526" max="527" width="5.140625" bestFit="1" customWidth="1"/>
    <col min="528" max="528" width="7.7109375" bestFit="1" customWidth="1"/>
    <col min="529" max="530" width="5.140625" bestFit="1" customWidth="1"/>
    <col min="531" max="531" width="6.140625" bestFit="1" customWidth="1"/>
    <col min="532" max="533" width="6.140625" customWidth="1"/>
    <col min="534" max="534" width="5.140625" bestFit="1" customWidth="1"/>
    <col min="535" max="535" width="6.140625" bestFit="1" customWidth="1"/>
    <col min="770" max="770" width="17.140625" customWidth="1"/>
    <col min="771" max="771" width="5.28515625" bestFit="1" customWidth="1"/>
    <col min="772" max="772" width="6.42578125" bestFit="1" customWidth="1"/>
    <col min="773" max="773" width="7.42578125" bestFit="1" customWidth="1"/>
    <col min="774" max="774" width="6.42578125" bestFit="1" customWidth="1"/>
    <col min="775" max="775" width="6.42578125" customWidth="1"/>
    <col min="776" max="776" width="7.42578125" bestFit="1" customWidth="1"/>
    <col min="777" max="777" width="8.28515625" bestFit="1" customWidth="1"/>
    <col min="778" max="778" width="6.42578125" bestFit="1" customWidth="1"/>
    <col min="779" max="779" width="6.140625" bestFit="1" customWidth="1"/>
    <col min="780" max="780" width="7.7109375" bestFit="1" customWidth="1"/>
    <col min="781" max="781" width="6.140625" bestFit="1" customWidth="1"/>
    <col min="782" max="783" width="5.140625" bestFit="1" customWidth="1"/>
    <col min="784" max="784" width="7.7109375" bestFit="1" customWidth="1"/>
    <col min="785" max="786" width="5.140625" bestFit="1" customWidth="1"/>
    <col min="787" max="787" width="6.140625" bestFit="1" customWidth="1"/>
    <col min="788" max="789" width="6.140625" customWidth="1"/>
    <col min="790" max="790" width="5.140625" bestFit="1" customWidth="1"/>
    <col min="791" max="791" width="6.140625" bestFit="1" customWidth="1"/>
    <col min="1026" max="1026" width="17.140625" customWidth="1"/>
    <col min="1027" max="1027" width="5.28515625" bestFit="1" customWidth="1"/>
    <col min="1028" max="1028" width="6.42578125" bestFit="1" customWidth="1"/>
    <col min="1029" max="1029" width="7.42578125" bestFit="1" customWidth="1"/>
    <col min="1030" max="1030" width="6.42578125" bestFit="1" customWidth="1"/>
    <col min="1031" max="1031" width="6.42578125" customWidth="1"/>
    <col min="1032" max="1032" width="7.42578125" bestFit="1" customWidth="1"/>
    <col min="1033" max="1033" width="8.28515625" bestFit="1" customWidth="1"/>
    <col min="1034" max="1034" width="6.42578125" bestFit="1" customWidth="1"/>
    <col min="1035" max="1035" width="6.140625" bestFit="1" customWidth="1"/>
    <col min="1036" max="1036" width="7.7109375" bestFit="1" customWidth="1"/>
    <col min="1037" max="1037" width="6.140625" bestFit="1" customWidth="1"/>
    <col min="1038" max="1039" width="5.140625" bestFit="1" customWidth="1"/>
    <col min="1040" max="1040" width="7.7109375" bestFit="1" customWidth="1"/>
    <col min="1041" max="1042" width="5.140625" bestFit="1" customWidth="1"/>
    <col min="1043" max="1043" width="6.140625" bestFit="1" customWidth="1"/>
    <col min="1044" max="1045" width="6.140625" customWidth="1"/>
    <col min="1046" max="1046" width="5.140625" bestFit="1" customWidth="1"/>
    <col min="1047" max="1047" width="6.140625" bestFit="1" customWidth="1"/>
    <col min="1282" max="1282" width="17.140625" customWidth="1"/>
    <col min="1283" max="1283" width="5.28515625" bestFit="1" customWidth="1"/>
    <col min="1284" max="1284" width="6.42578125" bestFit="1" customWidth="1"/>
    <col min="1285" max="1285" width="7.42578125" bestFit="1" customWidth="1"/>
    <col min="1286" max="1286" width="6.42578125" bestFit="1" customWidth="1"/>
    <col min="1287" max="1287" width="6.42578125" customWidth="1"/>
    <col min="1288" max="1288" width="7.42578125" bestFit="1" customWidth="1"/>
    <col min="1289" max="1289" width="8.28515625" bestFit="1" customWidth="1"/>
    <col min="1290" max="1290" width="6.42578125" bestFit="1" customWidth="1"/>
    <col min="1291" max="1291" width="6.140625" bestFit="1" customWidth="1"/>
    <col min="1292" max="1292" width="7.7109375" bestFit="1" customWidth="1"/>
    <col min="1293" max="1293" width="6.140625" bestFit="1" customWidth="1"/>
    <col min="1294" max="1295" width="5.140625" bestFit="1" customWidth="1"/>
    <col min="1296" max="1296" width="7.7109375" bestFit="1" customWidth="1"/>
    <col min="1297" max="1298" width="5.140625" bestFit="1" customWidth="1"/>
    <col min="1299" max="1299" width="6.140625" bestFit="1" customWidth="1"/>
    <col min="1300" max="1301" width="6.140625" customWidth="1"/>
    <col min="1302" max="1302" width="5.140625" bestFit="1" customWidth="1"/>
    <col min="1303" max="1303" width="6.140625" bestFit="1" customWidth="1"/>
    <col min="1538" max="1538" width="17.140625" customWidth="1"/>
    <col min="1539" max="1539" width="5.28515625" bestFit="1" customWidth="1"/>
    <col min="1540" max="1540" width="6.42578125" bestFit="1" customWidth="1"/>
    <col min="1541" max="1541" width="7.42578125" bestFit="1" customWidth="1"/>
    <col min="1542" max="1542" width="6.42578125" bestFit="1" customWidth="1"/>
    <col min="1543" max="1543" width="6.42578125" customWidth="1"/>
    <col min="1544" max="1544" width="7.42578125" bestFit="1" customWidth="1"/>
    <col min="1545" max="1545" width="8.28515625" bestFit="1" customWidth="1"/>
    <col min="1546" max="1546" width="6.42578125" bestFit="1" customWidth="1"/>
    <col min="1547" max="1547" width="6.140625" bestFit="1" customWidth="1"/>
    <col min="1548" max="1548" width="7.7109375" bestFit="1" customWidth="1"/>
    <col min="1549" max="1549" width="6.140625" bestFit="1" customWidth="1"/>
    <col min="1550" max="1551" width="5.140625" bestFit="1" customWidth="1"/>
    <col min="1552" max="1552" width="7.7109375" bestFit="1" customWidth="1"/>
    <col min="1553" max="1554" width="5.140625" bestFit="1" customWidth="1"/>
    <col min="1555" max="1555" width="6.140625" bestFit="1" customWidth="1"/>
    <col min="1556" max="1557" width="6.140625" customWidth="1"/>
    <col min="1558" max="1558" width="5.140625" bestFit="1" customWidth="1"/>
    <col min="1559" max="1559" width="6.140625" bestFit="1" customWidth="1"/>
    <col min="1794" max="1794" width="17.140625" customWidth="1"/>
    <col min="1795" max="1795" width="5.28515625" bestFit="1" customWidth="1"/>
    <col min="1796" max="1796" width="6.42578125" bestFit="1" customWidth="1"/>
    <col min="1797" max="1797" width="7.42578125" bestFit="1" customWidth="1"/>
    <col min="1798" max="1798" width="6.42578125" bestFit="1" customWidth="1"/>
    <col min="1799" max="1799" width="6.42578125" customWidth="1"/>
    <col min="1800" max="1800" width="7.42578125" bestFit="1" customWidth="1"/>
    <col min="1801" max="1801" width="8.28515625" bestFit="1" customWidth="1"/>
    <col min="1802" max="1802" width="6.42578125" bestFit="1" customWidth="1"/>
    <col min="1803" max="1803" width="6.140625" bestFit="1" customWidth="1"/>
    <col min="1804" max="1804" width="7.7109375" bestFit="1" customWidth="1"/>
    <col min="1805" max="1805" width="6.140625" bestFit="1" customWidth="1"/>
    <col min="1806" max="1807" width="5.140625" bestFit="1" customWidth="1"/>
    <col min="1808" max="1808" width="7.7109375" bestFit="1" customWidth="1"/>
    <col min="1809" max="1810" width="5.140625" bestFit="1" customWidth="1"/>
    <col min="1811" max="1811" width="6.140625" bestFit="1" customWidth="1"/>
    <col min="1812" max="1813" width="6.140625" customWidth="1"/>
    <col min="1814" max="1814" width="5.140625" bestFit="1" customWidth="1"/>
    <col min="1815" max="1815" width="6.140625" bestFit="1" customWidth="1"/>
    <col min="2050" max="2050" width="17.140625" customWidth="1"/>
    <col min="2051" max="2051" width="5.28515625" bestFit="1" customWidth="1"/>
    <col min="2052" max="2052" width="6.42578125" bestFit="1" customWidth="1"/>
    <col min="2053" max="2053" width="7.42578125" bestFit="1" customWidth="1"/>
    <col min="2054" max="2054" width="6.42578125" bestFit="1" customWidth="1"/>
    <col min="2055" max="2055" width="6.42578125" customWidth="1"/>
    <col min="2056" max="2056" width="7.42578125" bestFit="1" customWidth="1"/>
    <col min="2057" max="2057" width="8.28515625" bestFit="1" customWidth="1"/>
    <col min="2058" max="2058" width="6.42578125" bestFit="1" customWidth="1"/>
    <col min="2059" max="2059" width="6.140625" bestFit="1" customWidth="1"/>
    <col min="2060" max="2060" width="7.7109375" bestFit="1" customWidth="1"/>
    <col min="2061" max="2061" width="6.140625" bestFit="1" customWidth="1"/>
    <col min="2062" max="2063" width="5.140625" bestFit="1" customWidth="1"/>
    <col min="2064" max="2064" width="7.7109375" bestFit="1" customWidth="1"/>
    <col min="2065" max="2066" width="5.140625" bestFit="1" customWidth="1"/>
    <col min="2067" max="2067" width="6.140625" bestFit="1" customWidth="1"/>
    <col min="2068" max="2069" width="6.140625" customWidth="1"/>
    <col min="2070" max="2070" width="5.140625" bestFit="1" customWidth="1"/>
    <col min="2071" max="2071" width="6.140625" bestFit="1" customWidth="1"/>
    <col min="2306" max="2306" width="17.140625" customWidth="1"/>
    <col min="2307" max="2307" width="5.28515625" bestFit="1" customWidth="1"/>
    <col min="2308" max="2308" width="6.42578125" bestFit="1" customWidth="1"/>
    <col min="2309" max="2309" width="7.42578125" bestFit="1" customWidth="1"/>
    <col min="2310" max="2310" width="6.42578125" bestFit="1" customWidth="1"/>
    <col min="2311" max="2311" width="6.42578125" customWidth="1"/>
    <col min="2312" max="2312" width="7.42578125" bestFit="1" customWidth="1"/>
    <col min="2313" max="2313" width="8.28515625" bestFit="1" customWidth="1"/>
    <col min="2314" max="2314" width="6.42578125" bestFit="1" customWidth="1"/>
    <col min="2315" max="2315" width="6.140625" bestFit="1" customWidth="1"/>
    <col min="2316" max="2316" width="7.7109375" bestFit="1" customWidth="1"/>
    <col min="2317" max="2317" width="6.140625" bestFit="1" customWidth="1"/>
    <col min="2318" max="2319" width="5.140625" bestFit="1" customWidth="1"/>
    <col min="2320" max="2320" width="7.7109375" bestFit="1" customWidth="1"/>
    <col min="2321" max="2322" width="5.140625" bestFit="1" customWidth="1"/>
    <col min="2323" max="2323" width="6.140625" bestFit="1" customWidth="1"/>
    <col min="2324" max="2325" width="6.140625" customWidth="1"/>
    <col min="2326" max="2326" width="5.140625" bestFit="1" customWidth="1"/>
    <col min="2327" max="2327" width="6.140625" bestFit="1" customWidth="1"/>
    <col min="2562" max="2562" width="17.140625" customWidth="1"/>
    <col min="2563" max="2563" width="5.28515625" bestFit="1" customWidth="1"/>
    <col min="2564" max="2564" width="6.42578125" bestFit="1" customWidth="1"/>
    <col min="2565" max="2565" width="7.42578125" bestFit="1" customWidth="1"/>
    <col min="2566" max="2566" width="6.42578125" bestFit="1" customWidth="1"/>
    <col min="2567" max="2567" width="6.42578125" customWidth="1"/>
    <col min="2568" max="2568" width="7.42578125" bestFit="1" customWidth="1"/>
    <col min="2569" max="2569" width="8.28515625" bestFit="1" customWidth="1"/>
    <col min="2570" max="2570" width="6.42578125" bestFit="1" customWidth="1"/>
    <col min="2571" max="2571" width="6.140625" bestFit="1" customWidth="1"/>
    <col min="2572" max="2572" width="7.7109375" bestFit="1" customWidth="1"/>
    <col min="2573" max="2573" width="6.140625" bestFit="1" customWidth="1"/>
    <col min="2574" max="2575" width="5.140625" bestFit="1" customWidth="1"/>
    <col min="2576" max="2576" width="7.7109375" bestFit="1" customWidth="1"/>
    <col min="2577" max="2578" width="5.140625" bestFit="1" customWidth="1"/>
    <col min="2579" max="2579" width="6.140625" bestFit="1" customWidth="1"/>
    <col min="2580" max="2581" width="6.140625" customWidth="1"/>
    <col min="2582" max="2582" width="5.140625" bestFit="1" customWidth="1"/>
    <col min="2583" max="2583" width="6.140625" bestFit="1" customWidth="1"/>
    <col min="2818" max="2818" width="17.140625" customWidth="1"/>
    <col min="2819" max="2819" width="5.28515625" bestFit="1" customWidth="1"/>
    <col min="2820" max="2820" width="6.42578125" bestFit="1" customWidth="1"/>
    <col min="2821" max="2821" width="7.42578125" bestFit="1" customWidth="1"/>
    <col min="2822" max="2822" width="6.42578125" bestFit="1" customWidth="1"/>
    <col min="2823" max="2823" width="6.42578125" customWidth="1"/>
    <col min="2824" max="2824" width="7.42578125" bestFit="1" customWidth="1"/>
    <col min="2825" max="2825" width="8.28515625" bestFit="1" customWidth="1"/>
    <col min="2826" max="2826" width="6.42578125" bestFit="1" customWidth="1"/>
    <col min="2827" max="2827" width="6.140625" bestFit="1" customWidth="1"/>
    <col min="2828" max="2828" width="7.7109375" bestFit="1" customWidth="1"/>
    <col min="2829" max="2829" width="6.140625" bestFit="1" customWidth="1"/>
    <col min="2830" max="2831" width="5.140625" bestFit="1" customWidth="1"/>
    <col min="2832" max="2832" width="7.7109375" bestFit="1" customWidth="1"/>
    <col min="2833" max="2834" width="5.140625" bestFit="1" customWidth="1"/>
    <col min="2835" max="2835" width="6.140625" bestFit="1" customWidth="1"/>
    <col min="2836" max="2837" width="6.140625" customWidth="1"/>
    <col min="2838" max="2838" width="5.140625" bestFit="1" customWidth="1"/>
    <col min="2839" max="2839" width="6.140625" bestFit="1" customWidth="1"/>
    <col min="3074" max="3074" width="17.140625" customWidth="1"/>
    <col min="3075" max="3075" width="5.28515625" bestFit="1" customWidth="1"/>
    <col min="3076" max="3076" width="6.42578125" bestFit="1" customWidth="1"/>
    <col min="3077" max="3077" width="7.42578125" bestFit="1" customWidth="1"/>
    <col min="3078" max="3078" width="6.42578125" bestFit="1" customWidth="1"/>
    <col min="3079" max="3079" width="6.42578125" customWidth="1"/>
    <col min="3080" max="3080" width="7.42578125" bestFit="1" customWidth="1"/>
    <col min="3081" max="3081" width="8.28515625" bestFit="1" customWidth="1"/>
    <col min="3082" max="3082" width="6.42578125" bestFit="1" customWidth="1"/>
    <col min="3083" max="3083" width="6.140625" bestFit="1" customWidth="1"/>
    <col min="3084" max="3084" width="7.7109375" bestFit="1" customWidth="1"/>
    <col min="3085" max="3085" width="6.140625" bestFit="1" customWidth="1"/>
    <col min="3086" max="3087" width="5.140625" bestFit="1" customWidth="1"/>
    <col min="3088" max="3088" width="7.7109375" bestFit="1" customWidth="1"/>
    <col min="3089" max="3090" width="5.140625" bestFit="1" customWidth="1"/>
    <col min="3091" max="3091" width="6.140625" bestFit="1" customWidth="1"/>
    <col min="3092" max="3093" width="6.140625" customWidth="1"/>
    <col min="3094" max="3094" width="5.140625" bestFit="1" customWidth="1"/>
    <col min="3095" max="3095" width="6.140625" bestFit="1" customWidth="1"/>
    <col min="3330" max="3330" width="17.140625" customWidth="1"/>
    <col min="3331" max="3331" width="5.28515625" bestFit="1" customWidth="1"/>
    <col min="3332" max="3332" width="6.42578125" bestFit="1" customWidth="1"/>
    <col min="3333" max="3333" width="7.42578125" bestFit="1" customWidth="1"/>
    <col min="3334" max="3334" width="6.42578125" bestFit="1" customWidth="1"/>
    <col min="3335" max="3335" width="6.42578125" customWidth="1"/>
    <col min="3336" max="3336" width="7.42578125" bestFit="1" customWidth="1"/>
    <col min="3337" max="3337" width="8.28515625" bestFit="1" customWidth="1"/>
    <col min="3338" max="3338" width="6.42578125" bestFit="1" customWidth="1"/>
    <col min="3339" max="3339" width="6.140625" bestFit="1" customWidth="1"/>
    <col min="3340" max="3340" width="7.7109375" bestFit="1" customWidth="1"/>
    <col min="3341" max="3341" width="6.140625" bestFit="1" customWidth="1"/>
    <col min="3342" max="3343" width="5.140625" bestFit="1" customWidth="1"/>
    <col min="3344" max="3344" width="7.7109375" bestFit="1" customWidth="1"/>
    <col min="3345" max="3346" width="5.140625" bestFit="1" customWidth="1"/>
    <col min="3347" max="3347" width="6.140625" bestFit="1" customWidth="1"/>
    <col min="3348" max="3349" width="6.140625" customWidth="1"/>
    <col min="3350" max="3350" width="5.140625" bestFit="1" customWidth="1"/>
    <col min="3351" max="3351" width="6.140625" bestFit="1" customWidth="1"/>
    <col min="3586" max="3586" width="17.140625" customWidth="1"/>
    <col min="3587" max="3587" width="5.28515625" bestFit="1" customWidth="1"/>
    <col min="3588" max="3588" width="6.42578125" bestFit="1" customWidth="1"/>
    <col min="3589" max="3589" width="7.42578125" bestFit="1" customWidth="1"/>
    <col min="3590" max="3590" width="6.42578125" bestFit="1" customWidth="1"/>
    <col min="3591" max="3591" width="6.42578125" customWidth="1"/>
    <col min="3592" max="3592" width="7.42578125" bestFit="1" customWidth="1"/>
    <col min="3593" max="3593" width="8.28515625" bestFit="1" customWidth="1"/>
    <col min="3594" max="3594" width="6.42578125" bestFit="1" customWidth="1"/>
    <col min="3595" max="3595" width="6.140625" bestFit="1" customWidth="1"/>
    <col min="3596" max="3596" width="7.7109375" bestFit="1" customWidth="1"/>
    <col min="3597" max="3597" width="6.140625" bestFit="1" customWidth="1"/>
    <col min="3598" max="3599" width="5.140625" bestFit="1" customWidth="1"/>
    <col min="3600" max="3600" width="7.7109375" bestFit="1" customWidth="1"/>
    <col min="3601" max="3602" width="5.140625" bestFit="1" customWidth="1"/>
    <col min="3603" max="3603" width="6.140625" bestFit="1" customWidth="1"/>
    <col min="3604" max="3605" width="6.140625" customWidth="1"/>
    <col min="3606" max="3606" width="5.140625" bestFit="1" customWidth="1"/>
    <col min="3607" max="3607" width="6.140625" bestFit="1" customWidth="1"/>
    <col min="3842" max="3842" width="17.140625" customWidth="1"/>
    <col min="3843" max="3843" width="5.28515625" bestFit="1" customWidth="1"/>
    <col min="3844" max="3844" width="6.42578125" bestFit="1" customWidth="1"/>
    <col min="3845" max="3845" width="7.42578125" bestFit="1" customWidth="1"/>
    <col min="3846" max="3846" width="6.42578125" bestFit="1" customWidth="1"/>
    <col min="3847" max="3847" width="6.42578125" customWidth="1"/>
    <col min="3848" max="3848" width="7.42578125" bestFit="1" customWidth="1"/>
    <col min="3849" max="3849" width="8.28515625" bestFit="1" customWidth="1"/>
    <col min="3850" max="3850" width="6.42578125" bestFit="1" customWidth="1"/>
    <col min="3851" max="3851" width="6.140625" bestFit="1" customWidth="1"/>
    <col min="3852" max="3852" width="7.7109375" bestFit="1" customWidth="1"/>
    <col min="3853" max="3853" width="6.140625" bestFit="1" customWidth="1"/>
    <col min="3854" max="3855" width="5.140625" bestFit="1" customWidth="1"/>
    <col min="3856" max="3856" width="7.7109375" bestFit="1" customWidth="1"/>
    <col min="3857" max="3858" width="5.140625" bestFit="1" customWidth="1"/>
    <col min="3859" max="3859" width="6.140625" bestFit="1" customWidth="1"/>
    <col min="3860" max="3861" width="6.140625" customWidth="1"/>
    <col min="3862" max="3862" width="5.140625" bestFit="1" customWidth="1"/>
    <col min="3863" max="3863" width="6.140625" bestFit="1" customWidth="1"/>
    <col min="4098" max="4098" width="17.140625" customWidth="1"/>
    <col min="4099" max="4099" width="5.28515625" bestFit="1" customWidth="1"/>
    <col min="4100" max="4100" width="6.42578125" bestFit="1" customWidth="1"/>
    <col min="4101" max="4101" width="7.42578125" bestFit="1" customWidth="1"/>
    <col min="4102" max="4102" width="6.42578125" bestFit="1" customWidth="1"/>
    <col min="4103" max="4103" width="6.42578125" customWidth="1"/>
    <col min="4104" max="4104" width="7.42578125" bestFit="1" customWidth="1"/>
    <col min="4105" max="4105" width="8.28515625" bestFit="1" customWidth="1"/>
    <col min="4106" max="4106" width="6.42578125" bestFit="1" customWidth="1"/>
    <col min="4107" max="4107" width="6.140625" bestFit="1" customWidth="1"/>
    <col min="4108" max="4108" width="7.7109375" bestFit="1" customWidth="1"/>
    <col min="4109" max="4109" width="6.140625" bestFit="1" customWidth="1"/>
    <col min="4110" max="4111" width="5.140625" bestFit="1" customWidth="1"/>
    <col min="4112" max="4112" width="7.7109375" bestFit="1" customWidth="1"/>
    <col min="4113" max="4114" width="5.140625" bestFit="1" customWidth="1"/>
    <col min="4115" max="4115" width="6.140625" bestFit="1" customWidth="1"/>
    <col min="4116" max="4117" width="6.140625" customWidth="1"/>
    <col min="4118" max="4118" width="5.140625" bestFit="1" customWidth="1"/>
    <col min="4119" max="4119" width="6.140625" bestFit="1" customWidth="1"/>
    <col min="4354" max="4354" width="17.140625" customWidth="1"/>
    <col min="4355" max="4355" width="5.28515625" bestFit="1" customWidth="1"/>
    <col min="4356" max="4356" width="6.42578125" bestFit="1" customWidth="1"/>
    <col min="4357" max="4357" width="7.42578125" bestFit="1" customWidth="1"/>
    <col min="4358" max="4358" width="6.42578125" bestFit="1" customWidth="1"/>
    <col min="4359" max="4359" width="6.42578125" customWidth="1"/>
    <col min="4360" max="4360" width="7.42578125" bestFit="1" customWidth="1"/>
    <col min="4361" max="4361" width="8.28515625" bestFit="1" customWidth="1"/>
    <col min="4362" max="4362" width="6.42578125" bestFit="1" customWidth="1"/>
    <col min="4363" max="4363" width="6.140625" bestFit="1" customWidth="1"/>
    <col min="4364" max="4364" width="7.7109375" bestFit="1" customWidth="1"/>
    <col min="4365" max="4365" width="6.140625" bestFit="1" customWidth="1"/>
    <col min="4366" max="4367" width="5.140625" bestFit="1" customWidth="1"/>
    <col min="4368" max="4368" width="7.7109375" bestFit="1" customWidth="1"/>
    <col min="4369" max="4370" width="5.140625" bestFit="1" customWidth="1"/>
    <col min="4371" max="4371" width="6.140625" bestFit="1" customWidth="1"/>
    <col min="4372" max="4373" width="6.140625" customWidth="1"/>
    <col min="4374" max="4374" width="5.140625" bestFit="1" customWidth="1"/>
    <col min="4375" max="4375" width="6.140625" bestFit="1" customWidth="1"/>
    <col min="4610" max="4610" width="17.140625" customWidth="1"/>
    <col min="4611" max="4611" width="5.28515625" bestFit="1" customWidth="1"/>
    <col min="4612" max="4612" width="6.42578125" bestFit="1" customWidth="1"/>
    <col min="4613" max="4613" width="7.42578125" bestFit="1" customWidth="1"/>
    <col min="4614" max="4614" width="6.42578125" bestFit="1" customWidth="1"/>
    <col min="4615" max="4615" width="6.42578125" customWidth="1"/>
    <col min="4616" max="4616" width="7.42578125" bestFit="1" customWidth="1"/>
    <col min="4617" max="4617" width="8.28515625" bestFit="1" customWidth="1"/>
    <col min="4618" max="4618" width="6.42578125" bestFit="1" customWidth="1"/>
    <col min="4619" max="4619" width="6.140625" bestFit="1" customWidth="1"/>
    <col min="4620" max="4620" width="7.7109375" bestFit="1" customWidth="1"/>
    <col min="4621" max="4621" width="6.140625" bestFit="1" customWidth="1"/>
    <col min="4622" max="4623" width="5.140625" bestFit="1" customWidth="1"/>
    <col min="4624" max="4624" width="7.7109375" bestFit="1" customWidth="1"/>
    <col min="4625" max="4626" width="5.140625" bestFit="1" customWidth="1"/>
    <col min="4627" max="4627" width="6.140625" bestFit="1" customWidth="1"/>
    <col min="4628" max="4629" width="6.140625" customWidth="1"/>
    <col min="4630" max="4630" width="5.140625" bestFit="1" customWidth="1"/>
    <col min="4631" max="4631" width="6.140625" bestFit="1" customWidth="1"/>
    <col min="4866" max="4866" width="17.140625" customWidth="1"/>
    <col min="4867" max="4867" width="5.28515625" bestFit="1" customWidth="1"/>
    <col min="4868" max="4868" width="6.42578125" bestFit="1" customWidth="1"/>
    <col min="4869" max="4869" width="7.42578125" bestFit="1" customWidth="1"/>
    <col min="4870" max="4870" width="6.42578125" bestFit="1" customWidth="1"/>
    <col min="4871" max="4871" width="6.42578125" customWidth="1"/>
    <col min="4872" max="4872" width="7.42578125" bestFit="1" customWidth="1"/>
    <col min="4873" max="4873" width="8.28515625" bestFit="1" customWidth="1"/>
    <col min="4874" max="4874" width="6.42578125" bestFit="1" customWidth="1"/>
    <col min="4875" max="4875" width="6.140625" bestFit="1" customWidth="1"/>
    <col min="4876" max="4876" width="7.7109375" bestFit="1" customWidth="1"/>
    <col min="4877" max="4877" width="6.140625" bestFit="1" customWidth="1"/>
    <col min="4878" max="4879" width="5.140625" bestFit="1" customWidth="1"/>
    <col min="4880" max="4880" width="7.7109375" bestFit="1" customWidth="1"/>
    <col min="4881" max="4882" width="5.140625" bestFit="1" customWidth="1"/>
    <col min="4883" max="4883" width="6.140625" bestFit="1" customWidth="1"/>
    <col min="4884" max="4885" width="6.140625" customWidth="1"/>
    <col min="4886" max="4886" width="5.140625" bestFit="1" customWidth="1"/>
    <col min="4887" max="4887" width="6.140625" bestFit="1" customWidth="1"/>
    <col min="5122" max="5122" width="17.140625" customWidth="1"/>
    <col min="5123" max="5123" width="5.28515625" bestFit="1" customWidth="1"/>
    <col min="5124" max="5124" width="6.42578125" bestFit="1" customWidth="1"/>
    <col min="5125" max="5125" width="7.42578125" bestFit="1" customWidth="1"/>
    <col min="5126" max="5126" width="6.42578125" bestFit="1" customWidth="1"/>
    <col min="5127" max="5127" width="6.42578125" customWidth="1"/>
    <col min="5128" max="5128" width="7.42578125" bestFit="1" customWidth="1"/>
    <col min="5129" max="5129" width="8.28515625" bestFit="1" customWidth="1"/>
    <col min="5130" max="5130" width="6.42578125" bestFit="1" customWidth="1"/>
    <col min="5131" max="5131" width="6.140625" bestFit="1" customWidth="1"/>
    <col min="5132" max="5132" width="7.7109375" bestFit="1" customWidth="1"/>
    <col min="5133" max="5133" width="6.140625" bestFit="1" customWidth="1"/>
    <col min="5134" max="5135" width="5.140625" bestFit="1" customWidth="1"/>
    <col min="5136" max="5136" width="7.7109375" bestFit="1" customWidth="1"/>
    <col min="5137" max="5138" width="5.140625" bestFit="1" customWidth="1"/>
    <col min="5139" max="5139" width="6.140625" bestFit="1" customWidth="1"/>
    <col min="5140" max="5141" width="6.140625" customWidth="1"/>
    <col min="5142" max="5142" width="5.140625" bestFit="1" customWidth="1"/>
    <col min="5143" max="5143" width="6.140625" bestFit="1" customWidth="1"/>
    <col min="5378" max="5378" width="17.140625" customWidth="1"/>
    <col min="5379" max="5379" width="5.28515625" bestFit="1" customWidth="1"/>
    <col min="5380" max="5380" width="6.42578125" bestFit="1" customWidth="1"/>
    <col min="5381" max="5381" width="7.42578125" bestFit="1" customWidth="1"/>
    <col min="5382" max="5382" width="6.42578125" bestFit="1" customWidth="1"/>
    <col min="5383" max="5383" width="6.42578125" customWidth="1"/>
    <col min="5384" max="5384" width="7.42578125" bestFit="1" customWidth="1"/>
    <col min="5385" max="5385" width="8.28515625" bestFit="1" customWidth="1"/>
    <col min="5386" max="5386" width="6.42578125" bestFit="1" customWidth="1"/>
    <col min="5387" max="5387" width="6.140625" bestFit="1" customWidth="1"/>
    <col min="5388" max="5388" width="7.7109375" bestFit="1" customWidth="1"/>
    <col min="5389" max="5389" width="6.140625" bestFit="1" customWidth="1"/>
    <col min="5390" max="5391" width="5.140625" bestFit="1" customWidth="1"/>
    <col min="5392" max="5392" width="7.7109375" bestFit="1" customWidth="1"/>
    <col min="5393" max="5394" width="5.140625" bestFit="1" customWidth="1"/>
    <col min="5395" max="5395" width="6.140625" bestFit="1" customWidth="1"/>
    <col min="5396" max="5397" width="6.140625" customWidth="1"/>
    <col min="5398" max="5398" width="5.140625" bestFit="1" customWidth="1"/>
    <col min="5399" max="5399" width="6.140625" bestFit="1" customWidth="1"/>
    <col min="5634" max="5634" width="17.140625" customWidth="1"/>
    <col min="5635" max="5635" width="5.28515625" bestFit="1" customWidth="1"/>
    <col min="5636" max="5636" width="6.42578125" bestFit="1" customWidth="1"/>
    <col min="5637" max="5637" width="7.42578125" bestFit="1" customWidth="1"/>
    <col min="5638" max="5638" width="6.42578125" bestFit="1" customWidth="1"/>
    <col min="5639" max="5639" width="6.42578125" customWidth="1"/>
    <col min="5640" max="5640" width="7.42578125" bestFit="1" customWidth="1"/>
    <col min="5641" max="5641" width="8.28515625" bestFit="1" customWidth="1"/>
    <col min="5642" max="5642" width="6.42578125" bestFit="1" customWidth="1"/>
    <col min="5643" max="5643" width="6.140625" bestFit="1" customWidth="1"/>
    <col min="5644" max="5644" width="7.7109375" bestFit="1" customWidth="1"/>
    <col min="5645" max="5645" width="6.140625" bestFit="1" customWidth="1"/>
    <col min="5646" max="5647" width="5.140625" bestFit="1" customWidth="1"/>
    <col min="5648" max="5648" width="7.7109375" bestFit="1" customWidth="1"/>
    <col min="5649" max="5650" width="5.140625" bestFit="1" customWidth="1"/>
    <col min="5651" max="5651" width="6.140625" bestFit="1" customWidth="1"/>
    <col min="5652" max="5653" width="6.140625" customWidth="1"/>
    <col min="5654" max="5654" width="5.140625" bestFit="1" customWidth="1"/>
    <col min="5655" max="5655" width="6.140625" bestFit="1" customWidth="1"/>
    <col min="5890" max="5890" width="17.140625" customWidth="1"/>
    <col min="5891" max="5891" width="5.28515625" bestFit="1" customWidth="1"/>
    <col min="5892" max="5892" width="6.42578125" bestFit="1" customWidth="1"/>
    <col min="5893" max="5893" width="7.42578125" bestFit="1" customWidth="1"/>
    <col min="5894" max="5894" width="6.42578125" bestFit="1" customWidth="1"/>
    <col min="5895" max="5895" width="6.42578125" customWidth="1"/>
    <col min="5896" max="5896" width="7.42578125" bestFit="1" customWidth="1"/>
    <col min="5897" max="5897" width="8.28515625" bestFit="1" customWidth="1"/>
    <col min="5898" max="5898" width="6.42578125" bestFit="1" customWidth="1"/>
    <col min="5899" max="5899" width="6.140625" bestFit="1" customWidth="1"/>
    <col min="5900" max="5900" width="7.7109375" bestFit="1" customWidth="1"/>
    <col min="5901" max="5901" width="6.140625" bestFit="1" customWidth="1"/>
    <col min="5902" max="5903" width="5.140625" bestFit="1" customWidth="1"/>
    <col min="5904" max="5904" width="7.7109375" bestFit="1" customWidth="1"/>
    <col min="5905" max="5906" width="5.140625" bestFit="1" customWidth="1"/>
    <col min="5907" max="5907" width="6.140625" bestFit="1" customWidth="1"/>
    <col min="5908" max="5909" width="6.140625" customWidth="1"/>
    <col min="5910" max="5910" width="5.140625" bestFit="1" customWidth="1"/>
    <col min="5911" max="5911" width="6.140625" bestFit="1" customWidth="1"/>
    <col min="6146" max="6146" width="17.140625" customWidth="1"/>
    <col min="6147" max="6147" width="5.28515625" bestFit="1" customWidth="1"/>
    <col min="6148" max="6148" width="6.42578125" bestFit="1" customWidth="1"/>
    <col min="6149" max="6149" width="7.42578125" bestFit="1" customWidth="1"/>
    <col min="6150" max="6150" width="6.42578125" bestFit="1" customWidth="1"/>
    <col min="6151" max="6151" width="6.42578125" customWidth="1"/>
    <col min="6152" max="6152" width="7.42578125" bestFit="1" customWidth="1"/>
    <col min="6153" max="6153" width="8.28515625" bestFit="1" customWidth="1"/>
    <col min="6154" max="6154" width="6.42578125" bestFit="1" customWidth="1"/>
    <col min="6155" max="6155" width="6.140625" bestFit="1" customWidth="1"/>
    <col min="6156" max="6156" width="7.7109375" bestFit="1" customWidth="1"/>
    <col min="6157" max="6157" width="6.140625" bestFit="1" customWidth="1"/>
    <col min="6158" max="6159" width="5.140625" bestFit="1" customWidth="1"/>
    <col min="6160" max="6160" width="7.7109375" bestFit="1" customWidth="1"/>
    <col min="6161" max="6162" width="5.140625" bestFit="1" customWidth="1"/>
    <col min="6163" max="6163" width="6.140625" bestFit="1" customWidth="1"/>
    <col min="6164" max="6165" width="6.140625" customWidth="1"/>
    <col min="6166" max="6166" width="5.140625" bestFit="1" customWidth="1"/>
    <col min="6167" max="6167" width="6.140625" bestFit="1" customWidth="1"/>
    <col min="6402" max="6402" width="17.140625" customWidth="1"/>
    <col min="6403" max="6403" width="5.28515625" bestFit="1" customWidth="1"/>
    <col min="6404" max="6404" width="6.42578125" bestFit="1" customWidth="1"/>
    <col min="6405" max="6405" width="7.42578125" bestFit="1" customWidth="1"/>
    <col min="6406" max="6406" width="6.42578125" bestFit="1" customWidth="1"/>
    <col min="6407" max="6407" width="6.42578125" customWidth="1"/>
    <col min="6408" max="6408" width="7.42578125" bestFit="1" customWidth="1"/>
    <col min="6409" max="6409" width="8.28515625" bestFit="1" customWidth="1"/>
    <col min="6410" max="6410" width="6.42578125" bestFit="1" customWidth="1"/>
    <col min="6411" max="6411" width="6.140625" bestFit="1" customWidth="1"/>
    <col min="6412" max="6412" width="7.7109375" bestFit="1" customWidth="1"/>
    <col min="6413" max="6413" width="6.140625" bestFit="1" customWidth="1"/>
    <col min="6414" max="6415" width="5.140625" bestFit="1" customWidth="1"/>
    <col min="6416" max="6416" width="7.7109375" bestFit="1" customWidth="1"/>
    <col min="6417" max="6418" width="5.140625" bestFit="1" customWidth="1"/>
    <col min="6419" max="6419" width="6.140625" bestFit="1" customWidth="1"/>
    <col min="6420" max="6421" width="6.140625" customWidth="1"/>
    <col min="6422" max="6422" width="5.140625" bestFit="1" customWidth="1"/>
    <col min="6423" max="6423" width="6.140625" bestFit="1" customWidth="1"/>
    <col min="6658" max="6658" width="17.140625" customWidth="1"/>
    <col min="6659" max="6659" width="5.28515625" bestFit="1" customWidth="1"/>
    <col min="6660" max="6660" width="6.42578125" bestFit="1" customWidth="1"/>
    <col min="6661" max="6661" width="7.42578125" bestFit="1" customWidth="1"/>
    <col min="6662" max="6662" width="6.42578125" bestFit="1" customWidth="1"/>
    <col min="6663" max="6663" width="6.42578125" customWidth="1"/>
    <col min="6664" max="6664" width="7.42578125" bestFit="1" customWidth="1"/>
    <col min="6665" max="6665" width="8.28515625" bestFit="1" customWidth="1"/>
    <col min="6666" max="6666" width="6.42578125" bestFit="1" customWidth="1"/>
    <col min="6667" max="6667" width="6.140625" bestFit="1" customWidth="1"/>
    <col min="6668" max="6668" width="7.7109375" bestFit="1" customWidth="1"/>
    <col min="6669" max="6669" width="6.140625" bestFit="1" customWidth="1"/>
    <col min="6670" max="6671" width="5.140625" bestFit="1" customWidth="1"/>
    <col min="6672" max="6672" width="7.7109375" bestFit="1" customWidth="1"/>
    <col min="6673" max="6674" width="5.140625" bestFit="1" customWidth="1"/>
    <col min="6675" max="6675" width="6.140625" bestFit="1" customWidth="1"/>
    <col min="6676" max="6677" width="6.140625" customWidth="1"/>
    <col min="6678" max="6678" width="5.140625" bestFit="1" customWidth="1"/>
    <col min="6679" max="6679" width="6.140625" bestFit="1" customWidth="1"/>
    <col min="6914" max="6914" width="17.140625" customWidth="1"/>
    <col min="6915" max="6915" width="5.28515625" bestFit="1" customWidth="1"/>
    <col min="6916" max="6916" width="6.42578125" bestFit="1" customWidth="1"/>
    <col min="6917" max="6917" width="7.42578125" bestFit="1" customWidth="1"/>
    <col min="6918" max="6918" width="6.42578125" bestFit="1" customWidth="1"/>
    <col min="6919" max="6919" width="6.42578125" customWidth="1"/>
    <col min="6920" max="6920" width="7.42578125" bestFit="1" customWidth="1"/>
    <col min="6921" max="6921" width="8.28515625" bestFit="1" customWidth="1"/>
    <col min="6922" max="6922" width="6.42578125" bestFit="1" customWidth="1"/>
    <col min="6923" max="6923" width="6.140625" bestFit="1" customWidth="1"/>
    <col min="6924" max="6924" width="7.7109375" bestFit="1" customWidth="1"/>
    <col min="6925" max="6925" width="6.140625" bestFit="1" customWidth="1"/>
    <col min="6926" max="6927" width="5.140625" bestFit="1" customWidth="1"/>
    <col min="6928" max="6928" width="7.7109375" bestFit="1" customWidth="1"/>
    <col min="6929" max="6930" width="5.140625" bestFit="1" customWidth="1"/>
    <col min="6931" max="6931" width="6.140625" bestFit="1" customWidth="1"/>
    <col min="6932" max="6933" width="6.140625" customWidth="1"/>
    <col min="6934" max="6934" width="5.140625" bestFit="1" customWidth="1"/>
    <col min="6935" max="6935" width="6.140625" bestFit="1" customWidth="1"/>
    <col min="7170" max="7170" width="17.140625" customWidth="1"/>
    <col min="7171" max="7171" width="5.28515625" bestFit="1" customWidth="1"/>
    <col min="7172" max="7172" width="6.42578125" bestFit="1" customWidth="1"/>
    <col min="7173" max="7173" width="7.42578125" bestFit="1" customWidth="1"/>
    <col min="7174" max="7174" width="6.42578125" bestFit="1" customWidth="1"/>
    <col min="7175" max="7175" width="6.42578125" customWidth="1"/>
    <col min="7176" max="7176" width="7.42578125" bestFit="1" customWidth="1"/>
    <col min="7177" max="7177" width="8.28515625" bestFit="1" customWidth="1"/>
    <col min="7178" max="7178" width="6.42578125" bestFit="1" customWidth="1"/>
    <col min="7179" max="7179" width="6.140625" bestFit="1" customWidth="1"/>
    <col min="7180" max="7180" width="7.7109375" bestFit="1" customWidth="1"/>
    <col min="7181" max="7181" width="6.140625" bestFit="1" customWidth="1"/>
    <col min="7182" max="7183" width="5.140625" bestFit="1" customWidth="1"/>
    <col min="7184" max="7184" width="7.7109375" bestFit="1" customWidth="1"/>
    <col min="7185" max="7186" width="5.140625" bestFit="1" customWidth="1"/>
    <col min="7187" max="7187" width="6.140625" bestFit="1" customWidth="1"/>
    <col min="7188" max="7189" width="6.140625" customWidth="1"/>
    <col min="7190" max="7190" width="5.140625" bestFit="1" customWidth="1"/>
    <col min="7191" max="7191" width="6.140625" bestFit="1" customWidth="1"/>
    <col min="7426" max="7426" width="17.140625" customWidth="1"/>
    <col min="7427" max="7427" width="5.28515625" bestFit="1" customWidth="1"/>
    <col min="7428" max="7428" width="6.42578125" bestFit="1" customWidth="1"/>
    <col min="7429" max="7429" width="7.42578125" bestFit="1" customWidth="1"/>
    <col min="7430" max="7430" width="6.42578125" bestFit="1" customWidth="1"/>
    <col min="7431" max="7431" width="6.42578125" customWidth="1"/>
    <col min="7432" max="7432" width="7.42578125" bestFit="1" customWidth="1"/>
    <col min="7433" max="7433" width="8.28515625" bestFit="1" customWidth="1"/>
    <col min="7434" max="7434" width="6.42578125" bestFit="1" customWidth="1"/>
    <col min="7435" max="7435" width="6.140625" bestFit="1" customWidth="1"/>
    <col min="7436" max="7436" width="7.7109375" bestFit="1" customWidth="1"/>
    <col min="7437" max="7437" width="6.140625" bestFit="1" customWidth="1"/>
    <col min="7438" max="7439" width="5.140625" bestFit="1" customWidth="1"/>
    <col min="7440" max="7440" width="7.7109375" bestFit="1" customWidth="1"/>
    <col min="7441" max="7442" width="5.140625" bestFit="1" customWidth="1"/>
    <col min="7443" max="7443" width="6.140625" bestFit="1" customWidth="1"/>
    <col min="7444" max="7445" width="6.140625" customWidth="1"/>
    <col min="7446" max="7446" width="5.140625" bestFit="1" customWidth="1"/>
    <col min="7447" max="7447" width="6.140625" bestFit="1" customWidth="1"/>
    <col min="7682" max="7682" width="17.140625" customWidth="1"/>
    <col min="7683" max="7683" width="5.28515625" bestFit="1" customWidth="1"/>
    <col min="7684" max="7684" width="6.42578125" bestFit="1" customWidth="1"/>
    <col min="7685" max="7685" width="7.42578125" bestFit="1" customWidth="1"/>
    <col min="7686" max="7686" width="6.42578125" bestFit="1" customWidth="1"/>
    <col min="7687" max="7687" width="6.42578125" customWidth="1"/>
    <col min="7688" max="7688" width="7.42578125" bestFit="1" customWidth="1"/>
    <col min="7689" max="7689" width="8.28515625" bestFit="1" customWidth="1"/>
    <col min="7690" max="7690" width="6.42578125" bestFit="1" customWidth="1"/>
    <col min="7691" max="7691" width="6.140625" bestFit="1" customWidth="1"/>
    <col min="7692" max="7692" width="7.7109375" bestFit="1" customWidth="1"/>
    <col min="7693" max="7693" width="6.140625" bestFit="1" customWidth="1"/>
    <col min="7694" max="7695" width="5.140625" bestFit="1" customWidth="1"/>
    <col min="7696" max="7696" width="7.7109375" bestFit="1" customWidth="1"/>
    <col min="7697" max="7698" width="5.140625" bestFit="1" customWidth="1"/>
    <col min="7699" max="7699" width="6.140625" bestFit="1" customWidth="1"/>
    <col min="7700" max="7701" width="6.140625" customWidth="1"/>
    <col min="7702" max="7702" width="5.140625" bestFit="1" customWidth="1"/>
    <col min="7703" max="7703" width="6.140625" bestFit="1" customWidth="1"/>
    <col min="7938" max="7938" width="17.140625" customWidth="1"/>
    <col min="7939" max="7939" width="5.28515625" bestFit="1" customWidth="1"/>
    <col min="7940" max="7940" width="6.42578125" bestFit="1" customWidth="1"/>
    <col min="7941" max="7941" width="7.42578125" bestFit="1" customWidth="1"/>
    <col min="7942" max="7942" width="6.42578125" bestFit="1" customWidth="1"/>
    <col min="7943" max="7943" width="6.42578125" customWidth="1"/>
    <col min="7944" max="7944" width="7.42578125" bestFit="1" customWidth="1"/>
    <col min="7945" max="7945" width="8.28515625" bestFit="1" customWidth="1"/>
    <col min="7946" max="7946" width="6.42578125" bestFit="1" customWidth="1"/>
    <col min="7947" max="7947" width="6.140625" bestFit="1" customWidth="1"/>
    <col min="7948" max="7948" width="7.7109375" bestFit="1" customWidth="1"/>
    <col min="7949" max="7949" width="6.140625" bestFit="1" customWidth="1"/>
    <col min="7950" max="7951" width="5.140625" bestFit="1" customWidth="1"/>
    <col min="7952" max="7952" width="7.7109375" bestFit="1" customWidth="1"/>
    <col min="7953" max="7954" width="5.140625" bestFit="1" customWidth="1"/>
    <col min="7955" max="7955" width="6.140625" bestFit="1" customWidth="1"/>
    <col min="7956" max="7957" width="6.140625" customWidth="1"/>
    <col min="7958" max="7958" width="5.140625" bestFit="1" customWidth="1"/>
    <col min="7959" max="7959" width="6.140625" bestFit="1" customWidth="1"/>
    <col min="8194" max="8194" width="17.140625" customWidth="1"/>
    <col min="8195" max="8195" width="5.28515625" bestFit="1" customWidth="1"/>
    <col min="8196" max="8196" width="6.42578125" bestFit="1" customWidth="1"/>
    <col min="8197" max="8197" width="7.42578125" bestFit="1" customWidth="1"/>
    <col min="8198" max="8198" width="6.42578125" bestFit="1" customWidth="1"/>
    <col min="8199" max="8199" width="6.42578125" customWidth="1"/>
    <col min="8200" max="8200" width="7.42578125" bestFit="1" customWidth="1"/>
    <col min="8201" max="8201" width="8.28515625" bestFit="1" customWidth="1"/>
    <col min="8202" max="8202" width="6.42578125" bestFit="1" customWidth="1"/>
    <col min="8203" max="8203" width="6.140625" bestFit="1" customWidth="1"/>
    <col min="8204" max="8204" width="7.7109375" bestFit="1" customWidth="1"/>
    <col min="8205" max="8205" width="6.140625" bestFit="1" customWidth="1"/>
    <col min="8206" max="8207" width="5.140625" bestFit="1" customWidth="1"/>
    <col min="8208" max="8208" width="7.7109375" bestFit="1" customWidth="1"/>
    <col min="8209" max="8210" width="5.140625" bestFit="1" customWidth="1"/>
    <col min="8211" max="8211" width="6.140625" bestFit="1" customWidth="1"/>
    <col min="8212" max="8213" width="6.140625" customWidth="1"/>
    <col min="8214" max="8214" width="5.140625" bestFit="1" customWidth="1"/>
    <col min="8215" max="8215" width="6.140625" bestFit="1" customWidth="1"/>
    <col min="8450" max="8450" width="17.140625" customWidth="1"/>
    <col min="8451" max="8451" width="5.28515625" bestFit="1" customWidth="1"/>
    <col min="8452" max="8452" width="6.42578125" bestFit="1" customWidth="1"/>
    <col min="8453" max="8453" width="7.42578125" bestFit="1" customWidth="1"/>
    <col min="8454" max="8454" width="6.42578125" bestFit="1" customWidth="1"/>
    <col min="8455" max="8455" width="6.42578125" customWidth="1"/>
    <col min="8456" max="8456" width="7.42578125" bestFit="1" customWidth="1"/>
    <col min="8457" max="8457" width="8.28515625" bestFit="1" customWidth="1"/>
    <col min="8458" max="8458" width="6.42578125" bestFit="1" customWidth="1"/>
    <col min="8459" max="8459" width="6.140625" bestFit="1" customWidth="1"/>
    <col min="8460" max="8460" width="7.7109375" bestFit="1" customWidth="1"/>
    <col min="8461" max="8461" width="6.140625" bestFit="1" customWidth="1"/>
    <col min="8462" max="8463" width="5.140625" bestFit="1" customWidth="1"/>
    <col min="8464" max="8464" width="7.7109375" bestFit="1" customWidth="1"/>
    <col min="8465" max="8466" width="5.140625" bestFit="1" customWidth="1"/>
    <col min="8467" max="8467" width="6.140625" bestFit="1" customWidth="1"/>
    <col min="8468" max="8469" width="6.140625" customWidth="1"/>
    <col min="8470" max="8470" width="5.140625" bestFit="1" customWidth="1"/>
    <col min="8471" max="8471" width="6.140625" bestFit="1" customWidth="1"/>
    <col min="8706" max="8706" width="17.140625" customWidth="1"/>
    <col min="8707" max="8707" width="5.28515625" bestFit="1" customWidth="1"/>
    <col min="8708" max="8708" width="6.42578125" bestFit="1" customWidth="1"/>
    <col min="8709" max="8709" width="7.42578125" bestFit="1" customWidth="1"/>
    <col min="8710" max="8710" width="6.42578125" bestFit="1" customWidth="1"/>
    <col min="8711" max="8711" width="6.42578125" customWidth="1"/>
    <col min="8712" max="8712" width="7.42578125" bestFit="1" customWidth="1"/>
    <col min="8713" max="8713" width="8.28515625" bestFit="1" customWidth="1"/>
    <col min="8714" max="8714" width="6.42578125" bestFit="1" customWidth="1"/>
    <col min="8715" max="8715" width="6.140625" bestFit="1" customWidth="1"/>
    <col min="8716" max="8716" width="7.7109375" bestFit="1" customWidth="1"/>
    <col min="8717" max="8717" width="6.140625" bestFit="1" customWidth="1"/>
    <col min="8718" max="8719" width="5.140625" bestFit="1" customWidth="1"/>
    <col min="8720" max="8720" width="7.7109375" bestFit="1" customWidth="1"/>
    <col min="8721" max="8722" width="5.140625" bestFit="1" customWidth="1"/>
    <col min="8723" max="8723" width="6.140625" bestFit="1" customWidth="1"/>
    <col min="8724" max="8725" width="6.140625" customWidth="1"/>
    <col min="8726" max="8726" width="5.140625" bestFit="1" customWidth="1"/>
    <col min="8727" max="8727" width="6.140625" bestFit="1" customWidth="1"/>
    <col min="8962" max="8962" width="17.140625" customWidth="1"/>
    <col min="8963" max="8963" width="5.28515625" bestFit="1" customWidth="1"/>
    <col min="8964" max="8964" width="6.42578125" bestFit="1" customWidth="1"/>
    <col min="8965" max="8965" width="7.42578125" bestFit="1" customWidth="1"/>
    <col min="8966" max="8966" width="6.42578125" bestFit="1" customWidth="1"/>
    <col min="8967" max="8967" width="6.42578125" customWidth="1"/>
    <col min="8968" max="8968" width="7.42578125" bestFit="1" customWidth="1"/>
    <col min="8969" max="8969" width="8.28515625" bestFit="1" customWidth="1"/>
    <col min="8970" max="8970" width="6.42578125" bestFit="1" customWidth="1"/>
    <col min="8971" max="8971" width="6.140625" bestFit="1" customWidth="1"/>
    <col min="8972" max="8972" width="7.7109375" bestFit="1" customWidth="1"/>
    <col min="8973" max="8973" width="6.140625" bestFit="1" customWidth="1"/>
    <col min="8974" max="8975" width="5.140625" bestFit="1" customWidth="1"/>
    <col min="8976" max="8976" width="7.7109375" bestFit="1" customWidth="1"/>
    <col min="8977" max="8978" width="5.140625" bestFit="1" customWidth="1"/>
    <col min="8979" max="8979" width="6.140625" bestFit="1" customWidth="1"/>
    <col min="8980" max="8981" width="6.140625" customWidth="1"/>
    <col min="8982" max="8982" width="5.140625" bestFit="1" customWidth="1"/>
    <col min="8983" max="8983" width="6.140625" bestFit="1" customWidth="1"/>
    <col min="9218" max="9218" width="17.140625" customWidth="1"/>
    <col min="9219" max="9219" width="5.28515625" bestFit="1" customWidth="1"/>
    <col min="9220" max="9220" width="6.42578125" bestFit="1" customWidth="1"/>
    <col min="9221" max="9221" width="7.42578125" bestFit="1" customWidth="1"/>
    <col min="9222" max="9222" width="6.42578125" bestFit="1" customWidth="1"/>
    <col min="9223" max="9223" width="6.42578125" customWidth="1"/>
    <col min="9224" max="9224" width="7.42578125" bestFit="1" customWidth="1"/>
    <col min="9225" max="9225" width="8.28515625" bestFit="1" customWidth="1"/>
    <col min="9226" max="9226" width="6.42578125" bestFit="1" customWidth="1"/>
    <col min="9227" max="9227" width="6.140625" bestFit="1" customWidth="1"/>
    <col min="9228" max="9228" width="7.7109375" bestFit="1" customWidth="1"/>
    <col min="9229" max="9229" width="6.140625" bestFit="1" customWidth="1"/>
    <col min="9230" max="9231" width="5.140625" bestFit="1" customWidth="1"/>
    <col min="9232" max="9232" width="7.7109375" bestFit="1" customWidth="1"/>
    <col min="9233" max="9234" width="5.140625" bestFit="1" customWidth="1"/>
    <col min="9235" max="9235" width="6.140625" bestFit="1" customWidth="1"/>
    <col min="9236" max="9237" width="6.140625" customWidth="1"/>
    <col min="9238" max="9238" width="5.140625" bestFit="1" customWidth="1"/>
    <col min="9239" max="9239" width="6.140625" bestFit="1" customWidth="1"/>
    <col min="9474" max="9474" width="17.140625" customWidth="1"/>
    <col min="9475" max="9475" width="5.28515625" bestFit="1" customWidth="1"/>
    <col min="9476" max="9476" width="6.42578125" bestFit="1" customWidth="1"/>
    <col min="9477" max="9477" width="7.42578125" bestFit="1" customWidth="1"/>
    <col min="9478" max="9478" width="6.42578125" bestFit="1" customWidth="1"/>
    <col min="9479" max="9479" width="6.42578125" customWidth="1"/>
    <col min="9480" max="9480" width="7.42578125" bestFit="1" customWidth="1"/>
    <col min="9481" max="9481" width="8.28515625" bestFit="1" customWidth="1"/>
    <col min="9482" max="9482" width="6.42578125" bestFit="1" customWidth="1"/>
    <col min="9483" max="9483" width="6.140625" bestFit="1" customWidth="1"/>
    <col min="9484" max="9484" width="7.7109375" bestFit="1" customWidth="1"/>
    <col min="9485" max="9485" width="6.140625" bestFit="1" customWidth="1"/>
    <col min="9486" max="9487" width="5.140625" bestFit="1" customWidth="1"/>
    <col min="9488" max="9488" width="7.7109375" bestFit="1" customWidth="1"/>
    <col min="9489" max="9490" width="5.140625" bestFit="1" customWidth="1"/>
    <col min="9491" max="9491" width="6.140625" bestFit="1" customWidth="1"/>
    <col min="9492" max="9493" width="6.140625" customWidth="1"/>
    <col min="9494" max="9494" width="5.140625" bestFit="1" customWidth="1"/>
    <col min="9495" max="9495" width="6.140625" bestFit="1" customWidth="1"/>
    <col min="9730" max="9730" width="17.140625" customWidth="1"/>
    <col min="9731" max="9731" width="5.28515625" bestFit="1" customWidth="1"/>
    <col min="9732" max="9732" width="6.42578125" bestFit="1" customWidth="1"/>
    <col min="9733" max="9733" width="7.42578125" bestFit="1" customWidth="1"/>
    <col min="9734" max="9734" width="6.42578125" bestFit="1" customWidth="1"/>
    <col min="9735" max="9735" width="6.42578125" customWidth="1"/>
    <col min="9736" max="9736" width="7.42578125" bestFit="1" customWidth="1"/>
    <col min="9737" max="9737" width="8.28515625" bestFit="1" customWidth="1"/>
    <col min="9738" max="9738" width="6.42578125" bestFit="1" customWidth="1"/>
    <col min="9739" max="9739" width="6.140625" bestFit="1" customWidth="1"/>
    <col min="9740" max="9740" width="7.7109375" bestFit="1" customWidth="1"/>
    <col min="9741" max="9741" width="6.140625" bestFit="1" customWidth="1"/>
    <col min="9742" max="9743" width="5.140625" bestFit="1" customWidth="1"/>
    <col min="9744" max="9744" width="7.7109375" bestFit="1" customWidth="1"/>
    <col min="9745" max="9746" width="5.140625" bestFit="1" customWidth="1"/>
    <col min="9747" max="9747" width="6.140625" bestFit="1" customWidth="1"/>
    <col min="9748" max="9749" width="6.140625" customWidth="1"/>
    <col min="9750" max="9750" width="5.140625" bestFit="1" customWidth="1"/>
    <col min="9751" max="9751" width="6.140625" bestFit="1" customWidth="1"/>
    <col min="9986" max="9986" width="17.140625" customWidth="1"/>
    <col min="9987" max="9987" width="5.28515625" bestFit="1" customWidth="1"/>
    <col min="9988" max="9988" width="6.42578125" bestFit="1" customWidth="1"/>
    <col min="9989" max="9989" width="7.42578125" bestFit="1" customWidth="1"/>
    <col min="9990" max="9990" width="6.42578125" bestFit="1" customWidth="1"/>
    <col min="9991" max="9991" width="6.42578125" customWidth="1"/>
    <col min="9992" max="9992" width="7.42578125" bestFit="1" customWidth="1"/>
    <col min="9993" max="9993" width="8.28515625" bestFit="1" customWidth="1"/>
    <col min="9994" max="9994" width="6.42578125" bestFit="1" customWidth="1"/>
    <col min="9995" max="9995" width="6.140625" bestFit="1" customWidth="1"/>
    <col min="9996" max="9996" width="7.7109375" bestFit="1" customWidth="1"/>
    <col min="9997" max="9997" width="6.140625" bestFit="1" customWidth="1"/>
    <col min="9998" max="9999" width="5.140625" bestFit="1" customWidth="1"/>
    <col min="10000" max="10000" width="7.7109375" bestFit="1" customWidth="1"/>
    <col min="10001" max="10002" width="5.140625" bestFit="1" customWidth="1"/>
    <col min="10003" max="10003" width="6.140625" bestFit="1" customWidth="1"/>
    <col min="10004" max="10005" width="6.140625" customWidth="1"/>
    <col min="10006" max="10006" width="5.140625" bestFit="1" customWidth="1"/>
    <col min="10007" max="10007" width="6.140625" bestFit="1" customWidth="1"/>
    <col min="10242" max="10242" width="17.140625" customWidth="1"/>
    <col min="10243" max="10243" width="5.28515625" bestFit="1" customWidth="1"/>
    <col min="10244" max="10244" width="6.42578125" bestFit="1" customWidth="1"/>
    <col min="10245" max="10245" width="7.42578125" bestFit="1" customWidth="1"/>
    <col min="10246" max="10246" width="6.42578125" bestFit="1" customWidth="1"/>
    <col min="10247" max="10247" width="6.42578125" customWidth="1"/>
    <col min="10248" max="10248" width="7.42578125" bestFit="1" customWidth="1"/>
    <col min="10249" max="10249" width="8.28515625" bestFit="1" customWidth="1"/>
    <col min="10250" max="10250" width="6.42578125" bestFit="1" customWidth="1"/>
    <col min="10251" max="10251" width="6.140625" bestFit="1" customWidth="1"/>
    <col min="10252" max="10252" width="7.7109375" bestFit="1" customWidth="1"/>
    <col min="10253" max="10253" width="6.140625" bestFit="1" customWidth="1"/>
    <col min="10254" max="10255" width="5.140625" bestFit="1" customWidth="1"/>
    <col min="10256" max="10256" width="7.7109375" bestFit="1" customWidth="1"/>
    <col min="10257" max="10258" width="5.140625" bestFit="1" customWidth="1"/>
    <col min="10259" max="10259" width="6.140625" bestFit="1" customWidth="1"/>
    <col min="10260" max="10261" width="6.140625" customWidth="1"/>
    <col min="10262" max="10262" width="5.140625" bestFit="1" customWidth="1"/>
    <col min="10263" max="10263" width="6.140625" bestFit="1" customWidth="1"/>
    <col min="10498" max="10498" width="17.140625" customWidth="1"/>
    <col min="10499" max="10499" width="5.28515625" bestFit="1" customWidth="1"/>
    <col min="10500" max="10500" width="6.42578125" bestFit="1" customWidth="1"/>
    <col min="10501" max="10501" width="7.42578125" bestFit="1" customWidth="1"/>
    <col min="10502" max="10502" width="6.42578125" bestFit="1" customWidth="1"/>
    <col min="10503" max="10503" width="6.42578125" customWidth="1"/>
    <col min="10504" max="10504" width="7.42578125" bestFit="1" customWidth="1"/>
    <col min="10505" max="10505" width="8.28515625" bestFit="1" customWidth="1"/>
    <col min="10506" max="10506" width="6.42578125" bestFit="1" customWidth="1"/>
    <col min="10507" max="10507" width="6.140625" bestFit="1" customWidth="1"/>
    <col min="10508" max="10508" width="7.7109375" bestFit="1" customWidth="1"/>
    <col min="10509" max="10509" width="6.140625" bestFit="1" customWidth="1"/>
    <col min="10510" max="10511" width="5.140625" bestFit="1" customWidth="1"/>
    <col min="10512" max="10512" width="7.7109375" bestFit="1" customWidth="1"/>
    <col min="10513" max="10514" width="5.140625" bestFit="1" customWidth="1"/>
    <col min="10515" max="10515" width="6.140625" bestFit="1" customWidth="1"/>
    <col min="10516" max="10517" width="6.140625" customWidth="1"/>
    <col min="10518" max="10518" width="5.140625" bestFit="1" customWidth="1"/>
    <col min="10519" max="10519" width="6.140625" bestFit="1" customWidth="1"/>
    <col min="10754" max="10754" width="17.140625" customWidth="1"/>
    <col min="10755" max="10755" width="5.28515625" bestFit="1" customWidth="1"/>
    <col min="10756" max="10756" width="6.42578125" bestFit="1" customWidth="1"/>
    <col min="10757" max="10757" width="7.42578125" bestFit="1" customWidth="1"/>
    <col min="10758" max="10758" width="6.42578125" bestFit="1" customWidth="1"/>
    <col min="10759" max="10759" width="6.42578125" customWidth="1"/>
    <col min="10760" max="10760" width="7.42578125" bestFit="1" customWidth="1"/>
    <col min="10761" max="10761" width="8.28515625" bestFit="1" customWidth="1"/>
    <col min="10762" max="10762" width="6.42578125" bestFit="1" customWidth="1"/>
    <col min="10763" max="10763" width="6.140625" bestFit="1" customWidth="1"/>
    <col min="10764" max="10764" width="7.7109375" bestFit="1" customWidth="1"/>
    <col min="10765" max="10765" width="6.140625" bestFit="1" customWidth="1"/>
    <col min="10766" max="10767" width="5.140625" bestFit="1" customWidth="1"/>
    <col min="10768" max="10768" width="7.7109375" bestFit="1" customWidth="1"/>
    <col min="10769" max="10770" width="5.140625" bestFit="1" customWidth="1"/>
    <col min="10771" max="10771" width="6.140625" bestFit="1" customWidth="1"/>
    <col min="10772" max="10773" width="6.140625" customWidth="1"/>
    <col min="10774" max="10774" width="5.140625" bestFit="1" customWidth="1"/>
    <col min="10775" max="10775" width="6.140625" bestFit="1" customWidth="1"/>
    <col min="11010" max="11010" width="17.140625" customWidth="1"/>
    <col min="11011" max="11011" width="5.28515625" bestFit="1" customWidth="1"/>
    <col min="11012" max="11012" width="6.42578125" bestFit="1" customWidth="1"/>
    <col min="11013" max="11013" width="7.42578125" bestFit="1" customWidth="1"/>
    <col min="11014" max="11014" width="6.42578125" bestFit="1" customWidth="1"/>
    <col min="11015" max="11015" width="6.42578125" customWidth="1"/>
    <col min="11016" max="11016" width="7.42578125" bestFit="1" customWidth="1"/>
    <col min="11017" max="11017" width="8.28515625" bestFit="1" customWidth="1"/>
    <col min="11018" max="11018" width="6.42578125" bestFit="1" customWidth="1"/>
    <col min="11019" max="11019" width="6.140625" bestFit="1" customWidth="1"/>
    <col min="11020" max="11020" width="7.7109375" bestFit="1" customWidth="1"/>
    <col min="11021" max="11021" width="6.140625" bestFit="1" customWidth="1"/>
    <col min="11022" max="11023" width="5.140625" bestFit="1" customWidth="1"/>
    <col min="11024" max="11024" width="7.7109375" bestFit="1" customWidth="1"/>
    <col min="11025" max="11026" width="5.140625" bestFit="1" customWidth="1"/>
    <col min="11027" max="11027" width="6.140625" bestFit="1" customWidth="1"/>
    <col min="11028" max="11029" width="6.140625" customWidth="1"/>
    <col min="11030" max="11030" width="5.140625" bestFit="1" customWidth="1"/>
    <col min="11031" max="11031" width="6.140625" bestFit="1" customWidth="1"/>
    <col min="11266" max="11266" width="17.140625" customWidth="1"/>
    <col min="11267" max="11267" width="5.28515625" bestFit="1" customWidth="1"/>
    <col min="11268" max="11268" width="6.42578125" bestFit="1" customWidth="1"/>
    <col min="11269" max="11269" width="7.42578125" bestFit="1" customWidth="1"/>
    <col min="11270" max="11270" width="6.42578125" bestFit="1" customWidth="1"/>
    <col min="11271" max="11271" width="6.42578125" customWidth="1"/>
    <col min="11272" max="11272" width="7.42578125" bestFit="1" customWidth="1"/>
    <col min="11273" max="11273" width="8.28515625" bestFit="1" customWidth="1"/>
    <col min="11274" max="11274" width="6.42578125" bestFit="1" customWidth="1"/>
    <col min="11275" max="11275" width="6.140625" bestFit="1" customWidth="1"/>
    <col min="11276" max="11276" width="7.7109375" bestFit="1" customWidth="1"/>
    <col min="11277" max="11277" width="6.140625" bestFit="1" customWidth="1"/>
    <col min="11278" max="11279" width="5.140625" bestFit="1" customWidth="1"/>
    <col min="11280" max="11280" width="7.7109375" bestFit="1" customWidth="1"/>
    <col min="11281" max="11282" width="5.140625" bestFit="1" customWidth="1"/>
    <col min="11283" max="11283" width="6.140625" bestFit="1" customWidth="1"/>
    <col min="11284" max="11285" width="6.140625" customWidth="1"/>
    <col min="11286" max="11286" width="5.140625" bestFit="1" customWidth="1"/>
    <col min="11287" max="11287" width="6.140625" bestFit="1" customWidth="1"/>
    <col min="11522" max="11522" width="17.140625" customWidth="1"/>
    <col min="11523" max="11523" width="5.28515625" bestFit="1" customWidth="1"/>
    <col min="11524" max="11524" width="6.42578125" bestFit="1" customWidth="1"/>
    <col min="11525" max="11525" width="7.42578125" bestFit="1" customWidth="1"/>
    <col min="11526" max="11526" width="6.42578125" bestFit="1" customWidth="1"/>
    <col min="11527" max="11527" width="6.42578125" customWidth="1"/>
    <col min="11528" max="11528" width="7.42578125" bestFit="1" customWidth="1"/>
    <col min="11529" max="11529" width="8.28515625" bestFit="1" customWidth="1"/>
    <col min="11530" max="11530" width="6.42578125" bestFit="1" customWidth="1"/>
    <col min="11531" max="11531" width="6.140625" bestFit="1" customWidth="1"/>
    <col min="11532" max="11532" width="7.7109375" bestFit="1" customWidth="1"/>
    <col min="11533" max="11533" width="6.140625" bestFit="1" customWidth="1"/>
    <col min="11534" max="11535" width="5.140625" bestFit="1" customWidth="1"/>
    <col min="11536" max="11536" width="7.7109375" bestFit="1" customWidth="1"/>
    <col min="11537" max="11538" width="5.140625" bestFit="1" customWidth="1"/>
    <col min="11539" max="11539" width="6.140625" bestFit="1" customWidth="1"/>
    <col min="11540" max="11541" width="6.140625" customWidth="1"/>
    <col min="11542" max="11542" width="5.140625" bestFit="1" customWidth="1"/>
    <col min="11543" max="11543" width="6.140625" bestFit="1" customWidth="1"/>
    <col min="11778" max="11778" width="17.140625" customWidth="1"/>
    <col min="11779" max="11779" width="5.28515625" bestFit="1" customWidth="1"/>
    <col min="11780" max="11780" width="6.42578125" bestFit="1" customWidth="1"/>
    <col min="11781" max="11781" width="7.42578125" bestFit="1" customWidth="1"/>
    <col min="11782" max="11782" width="6.42578125" bestFit="1" customWidth="1"/>
    <col min="11783" max="11783" width="6.42578125" customWidth="1"/>
    <col min="11784" max="11784" width="7.42578125" bestFit="1" customWidth="1"/>
    <col min="11785" max="11785" width="8.28515625" bestFit="1" customWidth="1"/>
    <col min="11786" max="11786" width="6.42578125" bestFit="1" customWidth="1"/>
    <col min="11787" max="11787" width="6.140625" bestFit="1" customWidth="1"/>
    <col min="11788" max="11788" width="7.7109375" bestFit="1" customWidth="1"/>
    <col min="11789" max="11789" width="6.140625" bestFit="1" customWidth="1"/>
    <col min="11790" max="11791" width="5.140625" bestFit="1" customWidth="1"/>
    <col min="11792" max="11792" width="7.7109375" bestFit="1" customWidth="1"/>
    <col min="11793" max="11794" width="5.140625" bestFit="1" customWidth="1"/>
    <col min="11795" max="11795" width="6.140625" bestFit="1" customWidth="1"/>
    <col min="11796" max="11797" width="6.140625" customWidth="1"/>
    <col min="11798" max="11798" width="5.140625" bestFit="1" customWidth="1"/>
    <col min="11799" max="11799" width="6.140625" bestFit="1" customWidth="1"/>
    <col min="12034" max="12034" width="17.140625" customWidth="1"/>
    <col min="12035" max="12035" width="5.28515625" bestFit="1" customWidth="1"/>
    <col min="12036" max="12036" width="6.42578125" bestFit="1" customWidth="1"/>
    <col min="12037" max="12037" width="7.42578125" bestFit="1" customWidth="1"/>
    <col min="12038" max="12038" width="6.42578125" bestFit="1" customWidth="1"/>
    <col min="12039" max="12039" width="6.42578125" customWidth="1"/>
    <col min="12040" max="12040" width="7.42578125" bestFit="1" customWidth="1"/>
    <col min="12041" max="12041" width="8.28515625" bestFit="1" customWidth="1"/>
    <col min="12042" max="12042" width="6.42578125" bestFit="1" customWidth="1"/>
    <col min="12043" max="12043" width="6.140625" bestFit="1" customWidth="1"/>
    <col min="12044" max="12044" width="7.7109375" bestFit="1" customWidth="1"/>
    <col min="12045" max="12045" width="6.140625" bestFit="1" customWidth="1"/>
    <col min="12046" max="12047" width="5.140625" bestFit="1" customWidth="1"/>
    <col min="12048" max="12048" width="7.7109375" bestFit="1" customWidth="1"/>
    <col min="12049" max="12050" width="5.140625" bestFit="1" customWidth="1"/>
    <col min="12051" max="12051" width="6.140625" bestFit="1" customWidth="1"/>
    <col min="12052" max="12053" width="6.140625" customWidth="1"/>
    <col min="12054" max="12054" width="5.140625" bestFit="1" customWidth="1"/>
    <col min="12055" max="12055" width="6.140625" bestFit="1" customWidth="1"/>
    <col min="12290" max="12290" width="17.140625" customWidth="1"/>
    <col min="12291" max="12291" width="5.28515625" bestFit="1" customWidth="1"/>
    <col min="12292" max="12292" width="6.42578125" bestFit="1" customWidth="1"/>
    <col min="12293" max="12293" width="7.42578125" bestFit="1" customWidth="1"/>
    <col min="12294" max="12294" width="6.42578125" bestFit="1" customWidth="1"/>
    <col min="12295" max="12295" width="6.42578125" customWidth="1"/>
    <col min="12296" max="12296" width="7.42578125" bestFit="1" customWidth="1"/>
    <col min="12297" max="12297" width="8.28515625" bestFit="1" customWidth="1"/>
    <col min="12298" max="12298" width="6.42578125" bestFit="1" customWidth="1"/>
    <col min="12299" max="12299" width="6.140625" bestFit="1" customWidth="1"/>
    <col min="12300" max="12300" width="7.7109375" bestFit="1" customWidth="1"/>
    <col min="12301" max="12301" width="6.140625" bestFit="1" customWidth="1"/>
    <col min="12302" max="12303" width="5.140625" bestFit="1" customWidth="1"/>
    <col min="12304" max="12304" width="7.7109375" bestFit="1" customWidth="1"/>
    <col min="12305" max="12306" width="5.140625" bestFit="1" customWidth="1"/>
    <col min="12307" max="12307" width="6.140625" bestFit="1" customWidth="1"/>
    <col min="12308" max="12309" width="6.140625" customWidth="1"/>
    <col min="12310" max="12310" width="5.140625" bestFit="1" customWidth="1"/>
    <col min="12311" max="12311" width="6.140625" bestFit="1" customWidth="1"/>
    <col min="12546" max="12546" width="17.140625" customWidth="1"/>
    <col min="12547" max="12547" width="5.28515625" bestFit="1" customWidth="1"/>
    <col min="12548" max="12548" width="6.42578125" bestFit="1" customWidth="1"/>
    <col min="12549" max="12549" width="7.42578125" bestFit="1" customWidth="1"/>
    <col min="12550" max="12550" width="6.42578125" bestFit="1" customWidth="1"/>
    <col min="12551" max="12551" width="6.42578125" customWidth="1"/>
    <col min="12552" max="12552" width="7.42578125" bestFit="1" customWidth="1"/>
    <col min="12553" max="12553" width="8.28515625" bestFit="1" customWidth="1"/>
    <col min="12554" max="12554" width="6.42578125" bestFit="1" customWidth="1"/>
    <col min="12555" max="12555" width="6.140625" bestFit="1" customWidth="1"/>
    <col min="12556" max="12556" width="7.7109375" bestFit="1" customWidth="1"/>
    <col min="12557" max="12557" width="6.140625" bestFit="1" customWidth="1"/>
    <col min="12558" max="12559" width="5.140625" bestFit="1" customWidth="1"/>
    <col min="12560" max="12560" width="7.7109375" bestFit="1" customWidth="1"/>
    <col min="12561" max="12562" width="5.140625" bestFit="1" customWidth="1"/>
    <col min="12563" max="12563" width="6.140625" bestFit="1" customWidth="1"/>
    <col min="12564" max="12565" width="6.140625" customWidth="1"/>
    <col min="12566" max="12566" width="5.140625" bestFit="1" customWidth="1"/>
    <col min="12567" max="12567" width="6.140625" bestFit="1" customWidth="1"/>
    <col min="12802" max="12802" width="17.140625" customWidth="1"/>
    <col min="12803" max="12803" width="5.28515625" bestFit="1" customWidth="1"/>
    <col min="12804" max="12804" width="6.42578125" bestFit="1" customWidth="1"/>
    <col min="12805" max="12805" width="7.42578125" bestFit="1" customWidth="1"/>
    <col min="12806" max="12806" width="6.42578125" bestFit="1" customWidth="1"/>
    <col min="12807" max="12807" width="6.42578125" customWidth="1"/>
    <col min="12808" max="12808" width="7.42578125" bestFit="1" customWidth="1"/>
    <col min="12809" max="12809" width="8.28515625" bestFit="1" customWidth="1"/>
    <col min="12810" max="12810" width="6.42578125" bestFit="1" customWidth="1"/>
    <col min="12811" max="12811" width="6.140625" bestFit="1" customWidth="1"/>
    <col min="12812" max="12812" width="7.7109375" bestFit="1" customWidth="1"/>
    <col min="12813" max="12813" width="6.140625" bestFit="1" customWidth="1"/>
    <col min="12814" max="12815" width="5.140625" bestFit="1" customWidth="1"/>
    <col min="12816" max="12816" width="7.7109375" bestFit="1" customWidth="1"/>
    <col min="12817" max="12818" width="5.140625" bestFit="1" customWidth="1"/>
    <col min="12819" max="12819" width="6.140625" bestFit="1" customWidth="1"/>
    <col min="12820" max="12821" width="6.140625" customWidth="1"/>
    <col min="12822" max="12822" width="5.140625" bestFit="1" customWidth="1"/>
    <col min="12823" max="12823" width="6.140625" bestFit="1" customWidth="1"/>
    <col min="13058" max="13058" width="17.140625" customWidth="1"/>
    <col min="13059" max="13059" width="5.28515625" bestFit="1" customWidth="1"/>
    <col min="13060" max="13060" width="6.42578125" bestFit="1" customWidth="1"/>
    <col min="13061" max="13061" width="7.42578125" bestFit="1" customWidth="1"/>
    <col min="13062" max="13062" width="6.42578125" bestFit="1" customWidth="1"/>
    <col min="13063" max="13063" width="6.42578125" customWidth="1"/>
    <col min="13064" max="13064" width="7.42578125" bestFit="1" customWidth="1"/>
    <col min="13065" max="13065" width="8.28515625" bestFit="1" customWidth="1"/>
    <col min="13066" max="13066" width="6.42578125" bestFit="1" customWidth="1"/>
    <col min="13067" max="13067" width="6.140625" bestFit="1" customWidth="1"/>
    <col min="13068" max="13068" width="7.7109375" bestFit="1" customWidth="1"/>
    <col min="13069" max="13069" width="6.140625" bestFit="1" customWidth="1"/>
    <col min="13070" max="13071" width="5.140625" bestFit="1" customWidth="1"/>
    <col min="13072" max="13072" width="7.7109375" bestFit="1" customWidth="1"/>
    <col min="13073" max="13074" width="5.140625" bestFit="1" customWidth="1"/>
    <col min="13075" max="13075" width="6.140625" bestFit="1" customWidth="1"/>
    <col min="13076" max="13077" width="6.140625" customWidth="1"/>
    <col min="13078" max="13078" width="5.140625" bestFit="1" customWidth="1"/>
    <col min="13079" max="13079" width="6.140625" bestFit="1" customWidth="1"/>
    <col min="13314" max="13314" width="17.140625" customWidth="1"/>
    <col min="13315" max="13315" width="5.28515625" bestFit="1" customWidth="1"/>
    <col min="13316" max="13316" width="6.42578125" bestFit="1" customWidth="1"/>
    <col min="13317" max="13317" width="7.42578125" bestFit="1" customWidth="1"/>
    <col min="13318" max="13318" width="6.42578125" bestFit="1" customWidth="1"/>
    <col min="13319" max="13319" width="6.42578125" customWidth="1"/>
    <col min="13320" max="13320" width="7.42578125" bestFit="1" customWidth="1"/>
    <col min="13321" max="13321" width="8.28515625" bestFit="1" customWidth="1"/>
    <col min="13322" max="13322" width="6.42578125" bestFit="1" customWidth="1"/>
    <col min="13323" max="13323" width="6.140625" bestFit="1" customWidth="1"/>
    <col min="13324" max="13324" width="7.7109375" bestFit="1" customWidth="1"/>
    <col min="13325" max="13325" width="6.140625" bestFit="1" customWidth="1"/>
    <col min="13326" max="13327" width="5.140625" bestFit="1" customWidth="1"/>
    <col min="13328" max="13328" width="7.7109375" bestFit="1" customWidth="1"/>
    <col min="13329" max="13330" width="5.140625" bestFit="1" customWidth="1"/>
    <col min="13331" max="13331" width="6.140625" bestFit="1" customWidth="1"/>
    <col min="13332" max="13333" width="6.140625" customWidth="1"/>
    <col min="13334" max="13334" width="5.140625" bestFit="1" customWidth="1"/>
    <col min="13335" max="13335" width="6.140625" bestFit="1" customWidth="1"/>
    <col min="13570" max="13570" width="17.140625" customWidth="1"/>
    <col min="13571" max="13571" width="5.28515625" bestFit="1" customWidth="1"/>
    <col min="13572" max="13572" width="6.42578125" bestFit="1" customWidth="1"/>
    <col min="13573" max="13573" width="7.42578125" bestFit="1" customWidth="1"/>
    <col min="13574" max="13574" width="6.42578125" bestFit="1" customWidth="1"/>
    <col min="13575" max="13575" width="6.42578125" customWidth="1"/>
    <col min="13576" max="13576" width="7.42578125" bestFit="1" customWidth="1"/>
    <col min="13577" max="13577" width="8.28515625" bestFit="1" customWidth="1"/>
    <col min="13578" max="13578" width="6.42578125" bestFit="1" customWidth="1"/>
    <col min="13579" max="13579" width="6.140625" bestFit="1" customWidth="1"/>
    <col min="13580" max="13580" width="7.7109375" bestFit="1" customWidth="1"/>
    <col min="13581" max="13581" width="6.140625" bestFit="1" customWidth="1"/>
    <col min="13582" max="13583" width="5.140625" bestFit="1" customWidth="1"/>
    <col min="13584" max="13584" width="7.7109375" bestFit="1" customWidth="1"/>
    <col min="13585" max="13586" width="5.140625" bestFit="1" customWidth="1"/>
    <col min="13587" max="13587" width="6.140625" bestFit="1" customWidth="1"/>
    <col min="13588" max="13589" width="6.140625" customWidth="1"/>
    <col min="13590" max="13590" width="5.140625" bestFit="1" customWidth="1"/>
    <col min="13591" max="13591" width="6.140625" bestFit="1" customWidth="1"/>
    <col min="13826" max="13826" width="17.140625" customWidth="1"/>
    <col min="13827" max="13827" width="5.28515625" bestFit="1" customWidth="1"/>
    <col min="13828" max="13828" width="6.42578125" bestFit="1" customWidth="1"/>
    <col min="13829" max="13829" width="7.42578125" bestFit="1" customWidth="1"/>
    <col min="13830" max="13830" width="6.42578125" bestFit="1" customWidth="1"/>
    <col min="13831" max="13831" width="6.42578125" customWidth="1"/>
    <col min="13832" max="13832" width="7.42578125" bestFit="1" customWidth="1"/>
    <col min="13833" max="13833" width="8.28515625" bestFit="1" customWidth="1"/>
    <col min="13834" max="13834" width="6.42578125" bestFit="1" customWidth="1"/>
    <col min="13835" max="13835" width="6.140625" bestFit="1" customWidth="1"/>
    <col min="13836" max="13836" width="7.7109375" bestFit="1" customWidth="1"/>
    <col min="13837" max="13837" width="6.140625" bestFit="1" customWidth="1"/>
    <col min="13838" max="13839" width="5.140625" bestFit="1" customWidth="1"/>
    <col min="13840" max="13840" width="7.7109375" bestFit="1" customWidth="1"/>
    <col min="13841" max="13842" width="5.140625" bestFit="1" customWidth="1"/>
    <col min="13843" max="13843" width="6.140625" bestFit="1" customWidth="1"/>
    <col min="13844" max="13845" width="6.140625" customWidth="1"/>
    <col min="13846" max="13846" width="5.140625" bestFit="1" customWidth="1"/>
    <col min="13847" max="13847" width="6.140625" bestFit="1" customWidth="1"/>
    <col min="14082" max="14082" width="17.140625" customWidth="1"/>
    <col min="14083" max="14083" width="5.28515625" bestFit="1" customWidth="1"/>
    <col min="14084" max="14084" width="6.42578125" bestFit="1" customWidth="1"/>
    <col min="14085" max="14085" width="7.42578125" bestFit="1" customWidth="1"/>
    <col min="14086" max="14086" width="6.42578125" bestFit="1" customWidth="1"/>
    <col min="14087" max="14087" width="6.42578125" customWidth="1"/>
    <col min="14088" max="14088" width="7.42578125" bestFit="1" customWidth="1"/>
    <col min="14089" max="14089" width="8.28515625" bestFit="1" customWidth="1"/>
    <col min="14090" max="14090" width="6.42578125" bestFit="1" customWidth="1"/>
    <col min="14091" max="14091" width="6.140625" bestFit="1" customWidth="1"/>
    <col min="14092" max="14092" width="7.7109375" bestFit="1" customWidth="1"/>
    <col min="14093" max="14093" width="6.140625" bestFit="1" customWidth="1"/>
    <col min="14094" max="14095" width="5.140625" bestFit="1" customWidth="1"/>
    <col min="14096" max="14096" width="7.7109375" bestFit="1" customWidth="1"/>
    <col min="14097" max="14098" width="5.140625" bestFit="1" customWidth="1"/>
    <col min="14099" max="14099" width="6.140625" bestFit="1" customWidth="1"/>
    <col min="14100" max="14101" width="6.140625" customWidth="1"/>
    <col min="14102" max="14102" width="5.140625" bestFit="1" customWidth="1"/>
    <col min="14103" max="14103" width="6.140625" bestFit="1" customWidth="1"/>
    <col min="14338" max="14338" width="17.140625" customWidth="1"/>
    <col min="14339" max="14339" width="5.28515625" bestFit="1" customWidth="1"/>
    <col min="14340" max="14340" width="6.42578125" bestFit="1" customWidth="1"/>
    <col min="14341" max="14341" width="7.42578125" bestFit="1" customWidth="1"/>
    <col min="14342" max="14342" width="6.42578125" bestFit="1" customWidth="1"/>
    <col min="14343" max="14343" width="6.42578125" customWidth="1"/>
    <col min="14344" max="14344" width="7.42578125" bestFit="1" customWidth="1"/>
    <col min="14345" max="14345" width="8.28515625" bestFit="1" customWidth="1"/>
    <col min="14346" max="14346" width="6.42578125" bestFit="1" customWidth="1"/>
    <col min="14347" max="14347" width="6.140625" bestFit="1" customWidth="1"/>
    <col min="14348" max="14348" width="7.7109375" bestFit="1" customWidth="1"/>
    <col min="14349" max="14349" width="6.140625" bestFit="1" customWidth="1"/>
    <col min="14350" max="14351" width="5.140625" bestFit="1" customWidth="1"/>
    <col min="14352" max="14352" width="7.7109375" bestFit="1" customWidth="1"/>
    <col min="14353" max="14354" width="5.140625" bestFit="1" customWidth="1"/>
    <col min="14355" max="14355" width="6.140625" bestFit="1" customWidth="1"/>
    <col min="14356" max="14357" width="6.140625" customWidth="1"/>
    <col min="14358" max="14358" width="5.140625" bestFit="1" customWidth="1"/>
    <col min="14359" max="14359" width="6.140625" bestFit="1" customWidth="1"/>
    <col min="14594" max="14594" width="17.140625" customWidth="1"/>
    <col min="14595" max="14595" width="5.28515625" bestFit="1" customWidth="1"/>
    <col min="14596" max="14596" width="6.42578125" bestFit="1" customWidth="1"/>
    <col min="14597" max="14597" width="7.42578125" bestFit="1" customWidth="1"/>
    <col min="14598" max="14598" width="6.42578125" bestFit="1" customWidth="1"/>
    <col min="14599" max="14599" width="6.42578125" customWidth="1"/>
    <col min="14600" max="14600" width="7.42578125" bestFit="1" customWidth="1"/>
    <col min="14601" max="14601" width="8.28515625" bestFit="1" customWidth="1"/>
    <col min="14602" max="14602" width="6.42578125" bestFit="1" customWidth="1"/>
    <col min="14603" max="14603" width="6.140625" bestFit="1" customWidth="1"/>
    <col min="14604" max="14604" width="7.7109375" bestFit="1" customWidth="1"/>
    <col min="14605" max="14605" width="6.140625" bestFit="1" customWidth="1"/>
    <col min="14606" max="14607" width="5.140625" bestFit="1" customWidth="1"/>
    <col min="14608" max="14608" width="7.7109375" bestFit="1" customWidth="1"/>
    <col min="14609" max="14610" width="5.140625" bestFit="1" customWidth="1"/>
    <col min="14611" max="14611" width="6.140625" bestFit="1" customWidth="1"/>
    <col min="14612" max="14613" width="6.140625" customWidth="1"/>
    <col min="14614" max="14614" width="5.140625" bestFit="1" customWidth="1"/>
    <col min="14615" max="14615" width="6.140625" bestFit="1" customWidth="1"/>
    <col min="14850" max="14850" width="17.140625" customWidth="1"/>
    <col min="14851" max="14851" width="5.28515625" bestFit="1" customWidth="1"/>
    <col min="14852" max="14852" width="6.42578125" bestFit="1" customWidth="1"/>
    <col min="14853" max="14853" width="7.42578125" bestFit="1" customWidth="1"/>
    <col min="14854" max="14854" width="6.42578125" bestFit="1" customWidth="1"/>
    <col min="14855" max="14855" width="6.42578125" customWidth="1"/>
    <col min="14856" max="14856" width="7.42578125" bestFit="1" customWidth="1"/>
    <col min="14857" max="14857" width="8.28515625" bestFit="1" customWidth="1"/>
    <col min="14858" max="14858" width="6.42578125" bestFit="1" customWidth="1"/>
    <col min="14859" max="14859" width="6.140625" bestFit="1" customWidth="1"/>
    <col min="14860" max="14860" width="7.7109375" bestFit="1" customWidth="1"/>
    <col min="14861" max="14861" width="6.140625" bestFit="1" customWidth="1"/>
    <col min="14862" max="14863" width="5.140625" bestFit="1" customWidth="1"/>
    <col min="14864" max="14864" width="7.7109375" bestFit="1" customWidth="1"/>
    <col min="14865" max="14866" width="5.140625" bestFit="1" customWidth="1"/>
    <col min="14867" max="14867" width="6.140625" bestFit="1" customWidth="1"/>
    <col min="14868" max="14869" width="6.140625" customWidth="1"/>
    <col min="14870" max="14870" width="5.140625" bestFit="1" customWidth="1"/>
    <col min="14871" max="14871" width="6.140625" bestFit="1" customWidth="1"/>
    <col min="15106" max="15106" width="17.140625" customWidth="1"/>
    <col min="15107" max="15107" width="5.28515625" bestFit="1" customWidth="1"/>
    <col min="15108" max="15108" width="6.42578125" bestFit="1" customWidth="1"/>
    <col min="15109" max="15109" width="7.42578125" bestFit="1" customWidth="1"/>
    <col min="15110" max="15110" width="6.42578125" bestFit="1" customWidth="1"/>
    <col min="15111" max="15111" width="6.42578125" customWidth="1"/>
    <col min="15112" max="15112" width="7.42578125" bestFit="1" customWidth="1"/>
    <col min="15113" max="15113" width="8.28515625" bestFit="1" customWidth="1"/>
    <col min="15114" max="15114" width="6.42578125" bestFit="1" customWidth="1"/>
    <col min="15115" max="15115" width="6.140625" bestFit="1" customWidth="1"/>
    <col min="15116" max="15116" width="7.7109375" bestFit="1" customWidth="1"/>
    <col min="15117" max="15117" width="6.140625" bestFit="1" customWidth="1"/>
    <col min="15118" max="15119" width="5.140625" bestFit="1" customWidth="1"/>
    <col min="15120" max="15120" width="7.7109375" bestFit="1" customWidth="1"/>
    <col min="15121" max="15122" width="5.140625" bestFit="1" customWidth="1"/>
    <col min="15123" max="15123" width="6.140625" bestFit="1" customWidth="1"/>
    <col min="15124" max="15125" width="6.140625" customWidth="1"/>
    <col min="15126" max="15126" width="5.140625" bestFit="1" customWidth="1"/>
    <col min="15127" max="15127" width="6.140625" bestFit="1" customWidth="1"/>
    <col min="15362" max="15362" width="17.140625" customWidth="1"/>
    <col min="15363" max="15363" width="5.28515625" bestFit="1" customWidth="1"/>
    <col min="15364" max="15364" width="6.42578125" bestFit="1" customWidth="1"/>
    <col min="15365" max="15365" width="7.42578125" bestFit="1" customWidth="1"/>
    <col min="15366" max="15366" width="6.42578125" bestFit="1" customWidth="1"/>
    <col min="15367" max="15367" width="6.42578125" customWidth="1"/>
    <col min="15368" max="15368" width="7.42578125" bestFit="1" customWidth="1"/>
    <col min="15369" max="15369" width="8.28515625" bestFit="1" customWidth="1"/>
    <col min="15370" max="15370" width="6.42578125" bestFit="1" customWidth="1"/>
    <col min="15371" max="15371" width="6.140625" bestFit="1" customWidth="1"/>
    <col min="15372" max="15372" width="7.7109375" bestFit="1" customWidth="1"/>
    <col min="15373" max="15373" width="6.140625" bestFit="1" customWidth="1"/>
    <col min="15374" max="15375" width="5.140625" bestFit="1" customWidth="1"/>
    <col min="15376" max="15376" width="7.7109375" bestFit="1" customWidth="1"/>
    <col min="15377" max="15378" width="5.140625" bestFit="1" customWidth="1"/>
    <col min="15379" max="15379" width="6.140625" bestFit="1" customWidth="1"/>
    <col min="15380" max="15381" width="6.140625" customWidth="1"/>
    <col min="15382" max="15382" width="5.140625" bestFit="1" customWidth="1"/>
    <col min="15383" max="15383" width="6.140625" bestFit="1" customWidth="1"/>
    <col min="15618" max="15618" width="17.140625" customWidth="1"/>
    <col min="15619" max="15619" width="5.28515625" bestFit="1" customWidth="1"/>
    <col min="15620" max="15620" width="6.42578125" bestFit="1" customWidth="1"/>
    <col min="15621" max="15621" width="7.42578125" bestFit="1" customWidth="1"/>
    <col min="15622" max="15622" width="6.42578125" bestFit="1" customWidth="1"/>
    <col min="15623" max="15623" width="6.42578125" customWidth="1"/>
    <col min="15624" max="15624" width="7.42578125" bestFit="1" customWidth="1"/>
    <col min="15625" max="15625" width="8.28515625" bestFit="1" customWidth="1"/>
    <col min="15626" max="15626" width="6.42578125" bestFit="1" customWidth="1"/>
    <col min="15627" max="15627" width="6.140625" bestFit="1" customWidth="1"/>
    <col min="15628" max="15628" width="7.7109375" bestFit="1" customWidth="1"/>
    <col min="15629" max="15629" width="6.140625" bestFit="1" customWidth="1"/>
    <col min="15630" max="15631" width="5.140625" bestFit="1" customWidth="1"/>
    <col min="15632" max="15632" width="7.7109375" bestFit="1" customWidth="1"/>
    <col min="15633" max="15634" width="5.140625" bestFit="1" customWidth="1"/>
    <col min="15635" max="15635" width="6.140625" bestFit="1" customWidth="1"/>
    <col min="15636" max="15637" width="6.140625" customWidth="1"/>
    <col min="15638" max="15638" width="5.140625" bestFit="1" customWidth="1"/>
    <col min="15639" max="15639" width="6.140625" bestFit="1" customWidth="1"/>
    <col min="15874" max="15874" width="17.140625" customWidth="1"/>
    <col min="15875" max="15875" width="5.28515625" bestFit="1" customWidth="1"/>
    <col min="15876" max="15876" width="6.42578125" bestFit="1" customWidth="1"/>
    <col min="15877" max="15877" width="7.42578125" bestFit="1" customWidth="1"/>
    <col min="15878" max="15878" width="6.42578125" bestFit="1" customWidth="1"/>
    <col min="15879" max="15879" width="6.42578125" customWidth="1"/>
    <col min="15880" max="15880" width="7.42578125" bestFit="1" customWidth="1"/>
    <col min="15881" max="15881" width="8.28515625" bestFit="1" customWidth="1"/>
    <col min="15882" max="15882" width="6.42578125" bestFit="1" customWidth="1"/>
    <col min="15883" max="15883" width="6.140625" bestFit="1" customWidth="1"/>
    <col min="15884" max="15884" width="7.7109375" bestFit="1" customWidth="1"/>
    <col min="15885" max="15885" width="6.140625" bestFit="1" customWidth="1"/>
    <col min="15886" max="15887" width="5.140625" bestFit="1" customWidth="1"/>
    <col min="15888" max="15888" width="7.7109375" bestFit="1" customWidth="1"/>
    <col min="15889" max="15890" width="5.140625" bestFit="1" customWidth="1"/>
    <col min="15891" max="15891" width="6.140625" bestFit="1" customWidth="1"/>
    <col min="15892" max="15893" width="6.140625" customWidth="1"/>
    <col min="15894" max="15894" width="5.140625" bestFit="1" customWidth="1"/>
    <col min="15895" max="15895" width="6.140625" bestFit="1" customWidth="1"/>
    <col min="16130" max="16130" width="17.140625" customWidth="1"/>
    <col min="16131" max="16131" width="5.28515625" bestFit="1" customWidth="1"/>
    <col min="16132" max="16132" width="6.42578125" bestFit="1" customWidth="1"/>
    <col min="16133" max="16133" width="7.42578125" bestFit="1" customWidth="1"/>
    <col min="16134" max="16134" width="6.42578125" bestFit="1" customWidth="1"/>
    <col min="16135" max="16135" width="6.42578125" customWidth="1"/>
    <col min="16136" max="16136" width="7.42578125" bestFit="1" customWidth="1"/>
    <col min="16137" max="16137" width="8.28515625" bestFit="1" customWidth="1"/>
    <col min="16138" max="16138" width="6.42578125" bestFit="1" customWidth="1"/>
    <col min="16139" max="16139" width="6.140625" bestFit="1" customWidth="1"/>
    <col min="16140" max="16140" width="7.7109375" bestFit="1" customWidth="1"/>
    <col min="16141" max="16141" width="6.140625" bestFit="1" customWidth="1"/>
    <col min="16142" max="16143" width="5.140625" bestFit="1" customWidth="1"/>
    <col min="16144" max="16144" width="7.7109375" bestFit="1" customWidth="1"/>
    <col min="16145" max="16146" width="5.140625" bestFit="1" customWidth="1"/>
    <col min="16147" max="16147" width="6.140625" bestFit="1" customWidth="1"/>
    <col min="16148" max="16149" width="6.140625" customWidth="1"/>
    <col min="16150" max="16150" width="5.140625" bestFit="1" customWidth="1"/>
    <col min="16151" max="16151" width="6.140625" bestFit="1" customWidth="1"/>
  </cols>
  <sheetData>
    <row r="1" spans="1:23" ht="23.25" customHeight="1">
      <c r="A1" s="348" t="s">
        <v>614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</row>
    <row r="2" spans="1:23">
      <c r="S2" t="s">
        <v>237</v>
      </c>
    </row>
    <row r="3" spans="1:23" s="111" customFormat="1" ht="107.25">
      <c r="A3" s="107" t="s">
        <v>323</v>
      </c>
      <c r="B3" s="107" t="s">
        <v>324</v>
      </c>
      <c r="C3" s="109" t="s">
        <v>413</v>
      </c>
      <c r="D3" s="109" t="s">
        <v>414</v>
      </c>
      <c r="E3" s="109" t="s">
        <v>415</v>
      </c>
      <c r="F3" s="109" t="s">
        <v>609</v>
      </c>
      <c r="G3" s="108" t="s">
        <v>238</v>
      </c>
      <c r="H3" s="108" t="s">
        <v>242</v>
      </c>
      <c r="I3" s="109" t="s">
        <v>13</v>
      </c>
      <c r="J3" s="109" t="s">
        <v>307</v>
      </c>
      <c r="K3" s="109" t="s">
        <v>16</v>
      </c>
      <c r="L3" s="109" t="s">
        <v>326</v>
      </c>
      <c r="M3" s="109" t="s">
        <v>18</v>
      </c>
      <c r="N3" s="109" t="s">
        <v>20</v>
      </c>
      <c r="O3" s="109" t="s">
        <v>21</v>
      </c>
      <c r="P3" s="110" t="s">
        <v>327</v>
      </c>
      <c r="Q3" s="110" t="s">
        <v>328</v>
      </c>
      <c r="R3" s="110" t="s">
        <v>329</v>
      </c>
      <c r="S3" s="109" t="s">
        <v>330</v>
      </c>
      <c r="T3" s="109" t="s">
        <v>331</v>
      </c>
      <c r="U3" s="109" t="s">
        <v>332</v>
      </c>
      <c r="V3" s="109" t="s">
        <v>276</v>
      </c>
      <c r="W3" s="110" t="s">
        <v>333</v>
      </c>
    </row>
    <row r="4" spans="1:23" s="114" customFormat="1" ht="12.75">
      <c r="A4" s="112" t="s">
        <v>335</v>
      </c>
      <c r="B4" s="112"/>
      <c r="C4" s="112">
        <v>3233</v>
      </c>
      <c r="D4" s="112">
        <v>3221</v>
      </c>
      <c r="E4" s="112">
        <v>3222</v>
      </c>
      <c r="F4" s="112">
        <v>3818</v>
      </c>
      <c r="G4" s="112"/>
      <c r="H4" s="140"/>
      <c r="I4" s="113">
        <v>5002</v>
      </c>
      <c r="J4" s="113">
        <v>5005</v>
      </c>
      <c r="K4" s="113">
        <v>505</v>
      </c>
      <c r="L4" s="113">
        <v>506</v>
      </c>
      <c r="M4" s="113">
        <v>5500</v>
      </c>
      <c r="N4" s="113">
        <v>5503</v>
      </c>
      <c r="O4" s="113">
        <v>5504</v>
      </c>
      <c r="P4" s="113">
        <v>5511</v>
      </c>
      <c r="Q4" s="113">
        <v>5513</v>
      </c>
      <c r="R4" s="113">
        <v>5514</v>
      </c>
      <c r="S4" s="113">
        <v>5515</v>
      </c>
      <c r="T4" s="113">
        <v>5522</v>
      </c>
      <c r="U4" s="113">
        <v>5523</v>
      </c>
      <c r="V4" s="113">
        <v>5524</v>
      </c>
      <c r="W4" s="113">
        <v>5525</v>
      </c>
    </row>
    <row r="5" spans="1:23" ht="26.25">
      <c r="A5" s="27" t="s">
        <v>338</v>
      </c>
      <c r="B5" s="115" t="s">
        <v>87</v>
      </c>
      <c r="C5" s="141">
        <f>SUM(C6:C8)</f>
        <v>0</v>
      </c>
      <c r="D5" s="141">
        <f>SUM(D6:D8)</f>
        <v>74777</v>
      </c>
      <c r="E5" s="141">
        <f>SUM(E6:E8)</f>
        <v>0</v>
      </c>
      <c r="F5" s="141">
        <f>SUM(F6:F8)</f>
        <v>0</v>
      </c>
      <c r="G5" s="141">
        <f>SUM(C5:E5)</f>
        <v>74777</v>
      </c>
      <c r="H5" s="116">
        <f t="shared" ref="H5:U5" si="0">SUM(H6:H8)</f>
        <v>74777</v>
      </c>
      <c r="I5" s="116">
        <f t="shared" si="0"/>
        <v>47356</v>
      </c>
      <c r="J5" s="116">
        <f t="shared" si="0"/>
        <v>319</v>
      </c>
      <c r="K5" s="116">
        <f t="shared" si="0"/>
        <v>0</v>
      </c>
      <c r="L5" s="116">
        <f t="shared" si="0"/>
        <v>16209</v>
      </c>
      <c r="M5" s="116">
        <f t="shared" si="0"/>
        <v>345</v>
      </c>
      <c r="N5" s="116">
        <f t="shared" si="0"/>
        <v>800</v>
      </c>
      <c r="O5" s="116">
        <f t="shared" si="0"/>
        <v>0</v>
      </c>
      <c r="P5" s="116">
        <f t="shared" si="0"/>
        <v>803</v>
      </c>
      <c r="Q5" s="116">
        <f t="shared" si="0"/>
        <v>0</v>
      </c>
      <c r="R5" s="116">
        <f t="shared" si="0"/>
        <v>700</v>
      </c>
      <c r="S5" s="116">
        <f t="shared" si="0"/>
        <v>621</v>
      </c>
      <c r="T5" s="116">
        <f t="shared" si="0"/>
        <v>0</v>
      </c>
      <c r="U5" s="116">
        <f t="shared" si="0"/>
        <v>0</v>
      </c>
      <c r="V5" s="116">
        <f>SUM(V6:V8)</f>
        <v>824</v>
      </c>
      <c r="W5" s="116">
        <f>SUM(W6:W8)</f>
        <v>6800</v>
      </c>
    </row>
    <row r="6" spans="1:23">
      <c r="A6" s="4" t="s">
        <v>339</v>
      </c>
      <c r="B6" s="117">
        <v>23</v>
      </c>
      <c r="C6" s="142"/>
      <c r="D6" s="142">
        <v>36225</v>
      </c>
      <c r="E6" s="142"/>
      <c r="F6" s="142"/>
      <c r="G6" s="141">
        <f t="shared" ref="G6:G12" si="1">SUM(C6:E6)</f>
        <v>36225</v>
      </c>
      <c r="H6" s="116">
        <f>SUM(I6:W6)</f>
        <v>36225</v>
      </c>
      <c r="I6" s="118">
        <v>25255</v>
      </c>
      <c r="J6" s="118">
        <v>319</v>
      </c>
      <c r="K6" s="118"/>
      <c r="L6" s="118">
        <v>8695</v>
      </c>
      <c r="M6" s="118"/>
      <c r="N6" s="118">
        <v>500</v>
      </c>
      <c r="O6" s="118"/>
      <c r="P6" s="118"/>
      <c r="Q6" s="118"/>
      <c r="R6" s="118"/>
      <c r="S6" s="118">
        <v>456</v>
      </c>
      <c r="T6" s="118"/>
      <c r="U6" s="118"/>
      <c r="V6" s="118">
        <v>500</v>
      </c>
      <c r="W6" s="118">
        <v>500</v>
      </c>
    </row>
    <row r="7" spans="1:23">
      <c r="A7" s="4" t="s">
        <v>340</v>
      </c>
      <c r="B7" s="117">
        <v>23</v>
      </c>
      <c r="C7" s="142"/>
      <c r="D7" s="142">
        <v>14500</v>
      </c>
      <c r="E7" s="142"/>
      <c r="F7" s="142"/>
      <c r="G7" s="141">
        <f t="shared" si="1"/>
        <v>14500</v>
      </c>
      <c r="H7" s="116">
        <f>SUM(I7:W7)</f>
        <v>14500</v>
      </c>
      <c r="I7" s="118">
        <v>10698</v>
      </c>
      <c r="J7" s="118"/>
      <c r="K7" s="118"/>
      <c r="L7" s="118">
        <v>3637</v>
      </c>
      <c r="M7" s="118"/>
      <c r="N7" s="118"/>
      <c r="O7" s="118"/>
      <c r="P7" s="118"/>
      <c r="Q7" s="118"/>
      <c r="R7" s="118"/>
      <c r="S7" s="118">
        <v>165</v>
      </c>
      <c r="T7" s="118"/>
      <c r="U7" s="118"/>
      <c r="V7" s="118"/>
      <c r="W7" s="118"/>
    </row>
    <row r="8" spans="1:23">
      <c r="A8" s="4" t="s">
        <v>341</v>
      </c>
      <c r="B8" s="117">
        <v>23</v>
      </c>
      <c r="C8" s="142"/>
      <c r="D8" s="142">
        <v>24052</v>
      </c>
      <c r="E8" s="142"/>
      <c r="F8" s="142"/>
      <c r="G8" s="141">
        <f t="shared" si="1"/>
        <v>24052</v>
      </c>
      <c r="H8" s="116">
        <f>SUM(I8:W8)</f>
        <v>24052</v>
      </c>
      <c r="I8" s="118">
        <v>11403</v>
      </c>
      <c r="J8" s="118"/>
      <c r="K8" s="118"/>
      <c r="L8" s="118">
        <v>3877</v>
      </c>
      <c r="M8" s="118">
        <v>345</v>
      </c>
      <c r="N8" s="118">
        <v>300</v>
      </c>
      <c r="O8" s="118"/>
      <c r="P8" s="118">
        <v>803</v>
      </c>
      <c r="Q8" s="118"/>
      <c r="R8" s="118">
        <v>700</v>
      </c>
      <c r="S8" s="118"/>
      <c r="T8" s="118"/>
      <c r="U8" s="118"/>
      <c r="V8" s="118">
        <v>324</v>
      </c>
      <c r="W8" s="118">
        <v>6300</v>
      </c>
    </row>
    <row r="9" spans="1:23" ht="26.25">
      <c r="A9" s="27" t="s">
        <v>352</v>
      </c>
      <c r="B9" s="115" t="s">
        <v>104</v>
      </c>
      <c r="C9" s="141">
        <f>SUM(C10:C12)</f>
        <v>9545</v>
      </c>
      <c r="D9" s="141">
        <f>SUM(D10:D12)</f>
        <v>0</v>
      </c>
      <c r="E9" s="141">
        <f>SUM(E10:E12)</f>
        <v>23340</v>
      </c>
      <c r="F9" s="141">
        <f>SUM(F10:F12)</f>
        <v>0</v>
      </c>
      <c r="G9" s="141">
        <f>SUM(C9:F9)</f>
        <v>32885</v>
      </c>
      <c r="H9" s="116">
        <f>SUM(H10:H12)</f>
        <v>32885</v>
      </c>
      <c r="I9" s="116">
        <f>SUM(I10:I12)</f>
        <v>4000</v>
      </c>
      <c r="J9" s="116">
        <f>SUM(J10:J12)</f>
        <v>4000</v>
      </c>
      <c r="K9" s="116">
        <f>SUM(K10:K12)</f>
        <v>0</v>
      </c>
      <c r="L9" s="116">
        <f t="shared" ref="L9:V9" si="2">SUM(L10:L12)</f>
        <v>1360</v>
      </c>
      <c r="M9" s="116">
        <f t="shared" si="2"/>
        <v>3004</v>
      </c>
      <c r="N9" s="116">
        <f t="shared" si="2"/>
        <v>1324</v>
      </c>
      <c r="O9" s="116">
        <f t="shared" si="2"/>
        <v>3590</v>
      </c>
      <c r="P9" s="116">
        <f t="shared" si="2"/>
        <v>6033</v>
      </c>
      <c r="Q9" s="116">
        <f t="shared" si="2"/>
        <v>704</v>
      </c>
      <c r="R9" s="116">
        <f t="shared" si="2"/>
        <v>600</v>
      </c>
      <c r="S9" s="116">
        <f t="shared" si="2"/>
        <v>1638</v>
      </c>
      <c r="T9" s="116">
        <f>SUM(T10:T12)</f>
        <v>214</v>
      </c>
      <c r="U9" s="116">
        <f>SUM(U10:U12)</f>
        <v>0</v>
      </c>
      <c r="V9" s="116">
        <f t="shared" si="2"/>
        <v>0</v>
      </c>
      <c r="W9" s="116">
        <f>SUM(W10:W12)</f>
        <v>6418</v>
      </c>
    </row>
    <row r="10" spans="1:23">
      <c r="A10" s="4" t="s">
        <v>353</v>
      </c>
      <c r="B10" s="117">
        <v>23</v>
      </c>
      <c r="C10" s="142">
        <v>4445</v>
      </c>
      <c r="D10" s="142"/>
      <c r="E10" s="142">
        <v>9340</v>
      </c>
      <c r="F10" s="142"/>
      <c r="G10" s="141">
        <f t="shared" si="1"/>
        <v>13785</v>
      </c>
      <c r="H10" s="116">
        <f t="shared" ref="H10:H15" si="3">SUM(I10:W10)</f>
        <v>13785</v>
      </c>
      <c r="I10" s="118">
        <v>2000</v>
      </c>
      <c r="J10" s="118">
        <v>2000</v>
      </c>
      <c r="K10" s="118"/>
      <c r="L10" s="118">
        <v>1360</v>
      </c>
      <c r="M10" s="118">
        <v>1502</v>
      </c>
      <c r="N10" s="118">
        <v>812</v>
      </c>
      <c r="O10" s="118">
        <v>2059</v>
      </c>
      <c r="P10" s="118">
        <v>1100</v>
      </c>
      <c r="Q10" s="118"/>
      <c r="R10" s="118">
        <v>300</v>
      </c>
      <c r="S10" s="118">
        <v>684</v>
      </c>
      <c r="T10" s="118">
        <v>150</v>
      </c>
      <c r="U10" s="118"/>
      <c r="V10" s="118"/>
      <c r="W10" s="118">
        <v>1818</v>
      </c>
    </row>
    <row r="11" spans="1:23">
      <c r="A11" s="4" t="s">
        <v>353</v>
      </c>
      <c r="B11" s="117">
        <v>25</v>
      </c>
      <c r="C11" s="142"/>
      <c r="D11" s="142"/>
      <c r="E11" s="142"/>
      <c r="F11" s="142"/>
      <c r="G11" s="141">
        <f>SUM(C11:F11)</f>
        <v>0</v>
      </c>
      <c r="H11" s="116">
        <f t="shared" si="3"/>
        <v>0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>
      <c r="A12" s="4" t="s">
        <v>354</v>
      </c>
      <c r="B12" s="117">
        <v>23</v>
      </c>
      <c r="C12" s="142">
        <v>5100</v>
      </c>
      <c r="D12" s="142"/>
      <c r="E12" s="142">
        <v>14000</v>
      </c>
      <c r="F12" s="142"/>
      <c r="G12" s="141">
        <f t="shared" si="1"/>
        <v>19100</v>
      </c>
      <c r="H12" s="116">
        <f t="shared" si="3"/>
        <v>19100</v>
      </c>
      <c r="I12" s="118">
        <v>2000</v>
      </c>
      <c r="J12" s="118">
        <v>2000</v>
      </c>
      <c r="K12" s="118"/>
      <c r="L12" s="118"/>
      <c r="M12" s="118">
        <v>1502</v>
      </c>
      <c r="N12" s="118">
        <v>512</v>
      </c>
      <c r="O12" s="118">
        <v>1531</v>
      </c>
      <c r="P12" s="118">
        <v>4933</v>
      </c>
      <c r="Q12" s="118">
        <v>704</v>
      </c>
      <c r="R12" s="118">
        <v>300</v>
      </c>
      <c r="S12" s="118">
        <v>954</v>
      </c>
      <c r="T12" s="118">
        <v>64</v>
      </c>
      <c r="U12" s="118"/>
      <c r="V12" s="118"/>
      <c r="W12" s="118">
        <v>4600</v>
      </c>
    </row>
    <row r="13" spans="1:23" s="120" customFormat="1" ht="12.75">
      <c r="A13" s="27" t="s">
        <v>362</v>
      </c>
      <c r="B13" s="115" t="s">
        <v>111</v>
      </c>
      <c r="C13" s="141">
        <f>SUM(C14:C15)</f>
        <v>1500</v>
      </c>
      <c r="D13" s="141">
        <f>SUM(D14:D15)</f>
        <v>161000</v>
      </c>
      <c r="E13" s="141">
        <f>SUM(E14:E15)</f>
        <v>0</v>
      </c>
      <c r="F13" s="141">
        <f t="shared" ref="F13" si="4">SUM(F14:F15)</f>
        <v>12000</v>
      </c>
      <c r="G13" s="141">
        <f>SUM(C13:F13)</f>
        <v>174500</v>
      </c>
      <c r="H13" s="116">
        <f t="shared" si="3"/>
        <v>174500</v>
      </c>
      <c r="I13" s="116">
        <f t="shared" ref="I13:W13" si="5">SUM(I14:I15)</f>
        <v>19502</v>
      </c>
      <c r="J13" s="116">
        <f t="shared" si="5"/>
        <v>4168</v>
      </c>
      <c r="K13" s="116">
        <f t="shared" si="5"/>
        <v>500</v>
      </c>
      <c r="L13" s="116">
        <f t="shared" si="5"/>
        <v>8439</v>
      </c>
      <c r="M13" s="116">
        <f t="shared" si="5"/>
        <v>13901</v>
      </c>
      <c r="N13" s="116">
        <f t="shared" si="5"/>
        <v>3926</v>
      </c>
      <c r="O13" s="116">
        <f t="shared" si="5"/>
        <v>3331</v>
      </c>
      <c r="P13" s="116">
        <f t="shared" si="5"/>
        <v>82965</v>
      </c>
      <c r="Q13" s="116">
        <f t="shared" si="5"/>
        <v>1408</v>
      </c>
      <c r="R13" s="116">
        <f t="shared" si="5"/>
        <v>1200</v>
      </c>
      <c r="S13" s="116">
        <f t="shared" si="5"/>
        <v>5078</v>
      </c>
      <c r="T13" s="116">
        <f>SUM(T14:T15)</f>
        <v>0</v>
      </c>
      <c r="U13" s="116">
        <f>SUM(U14:U15)</f>
        <v>1000</v>
      </c>
      <c r="V13" s="116">
        <f t="shared" si="5"/>
        <v>2098</v>
      </c>
      <c r="W13" s="116">
        <f t="shared" si="5"/>
        <v>26984</v>
      </c>
    </row>
    <row r="14" spans="1:23" s="120" customFormat="1" ht="12.75">
      <c r="A14" s="4" t="s">
        <v>363</v>
      </c>
      <c r="B14" s="117">
        <v>23</v>
      </c>
      <c r="C14" s="142">
        <v>1500</v>
      </c>
      <c r="D14" s="142">
        <v>33000</v>
      </c>
      <c r="E14" s="142"/>
      <c r="F14" s="142"/>
      <c r="G14" s="141">
        <f>SUM(C14:F14)</f>
        <v>34500</v>
      </c>
      <c r="H14" s="116">
        <f t="shared" si="3"/>
        <v>34500</v>
      </c>
      <c r="I14" s="118">
        <v>2500</v>
      </c>
      <c r="J14" s="118">
        <v>2500</v>
      </c>
      <c r="K14" s="118"/>
      <c r="L14" s="118">
        <v>1700</v>
      </c>
      <c r="M14" s="118">
        <v>7500</v>
      </c>
      <c r="N14" s="118">
        <v>2000</v>
      </c>
      <c r="O14" s="118">
        <v>1500</v>
      </c>
      <c r="P14" s="118">
        <v>6500</v>
      </c>
      <c r="Q14" s="118"/>
      <c r="R14" s="118"/>
      <c r="S14" s="118">
        <v>1300</v>
      </c>
      <c r="T14" s="118"/>
      <c r="U14" s="118"/>
      <c r="V14" s="118"/>
      <c r="W14" s="118">
        <v>9000</v>
      </c>
    </row>
    <row r="15" spans="1:23" s="120" customFormat="1" ht="12.75">
      <c r="A15" s="4" t="s">
        <v>364</v>
      </c>
      <c r="B15" s="117">
        <v>23</v>
      </c>
      <c r="C15" s="142"/>
      <c r="D15" s="142">
        <v>128000</v>
      </c>
      <c r="E15" s="142"/>
      <c r="F15" s="142">
        <v>12000</v>
      </c>
      <c r="G15" s="141">
        <f>SUM(C15:F15)</f>
        <v>140000</v>
      </c>
      <c r="H15" s="116">
        <f t="shared" si="3"/>
        <v>140000</v>
      </c>
      <c r="I15" s="118">
        <v>17002</v>
      </c>
      <c r="J15" s="118">
        <v>1668</v>
      </c>
      <c r="K15" s="118">
        <v>500</v>
      </c>
      <c r="L15" s="118">
        <v>6739</v>
      </c>
      <c r="M15" s="118">
        <v>6401</v>
      </c>
      <c r="N15" s="118">
        <v>1926</v>
      </c>
      <c r="O15" s="118">
        <v>1831</v>
      </c>
      <c r="P15" s="118">
        <v>76465</v>
      </c>
      <c r="Q15" s="118">
        <v>1408</v>
      </c>
      <c r="R15" s="118">
        <v>1200</v>
      </c>
      <c r="S15" s="118">
        <v>3778</v>
      </c>
      <c r="T15" s="118"/>
      <c r="U15" s="118">
        <v>1000</v>
      </c>
      <c r="V15" s="118">
        <v>2098</v>
      </c>
      <c r="W15" s="118">
        <v>17984</v>
      </c>
    </row>
    <row r="16" spans="1:23">
      <c r="A16" s="122"/>
      <c r="B16" s="123"/>
      <c r="C16" s="123"/>
      <c r="D16" s="123"/>
      <c r="E16" s="123"/>
      <c r="F16" s="123"/>
      <c r="G16" s="123"/>
      <c r="H16" s="124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</row>
    <row r="17" spans="1:8">
      <c r="A17" s="94" t="s">
        <v>226</v>
      </c>
    </row>
    <row r="18" spans="1:8">
      <c r="A18" s="44"/>
    </row>
    <row r="19" spans="1:8">
      <c r="A19" s="266" t="s">
        <v>551</v>
      </c>
    </row>
    <row r="20" spans="1:8">
      <c r="A20" s="266" t="s">
        <v>552</v>
      </c>
      <c r="H20" s="127"/>
    </row>
    <row r="21" spans="1:8">
      <c r="A21" s="44"/>
      <c r="H21" s="127"/>
    </row>
  </sheetData>
  <mergeCells count="1">
    <mergeCell ref="A1:W1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&amp;RLisa 9
Tartu Linnavalitsuse 30.12.2014. a 
korralduse nr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LIsa 1</vt:lpstr>
      <vt:lpstr>Lisa 2</vt:lpstr>
      <vt:lpstr>Lisa 3 </vt:lpstr>
      <vt:lpstr>Lisa 4</vt:lpstr>
      <vt:lpstr>Lisa 5</vt:lpstr>
      <vt:lpstr>Lisa 6</vt:lpstr>
      <vt:lpstr>Lisa 7</vt:lpstr>
      <vt:lpstr>Lisa 8</vt:lpstr>
      <vt:lpstr>Lisa 9</vt:lpstr>
      <vt:lpstr>Lisa 10</vt:lpstr>
      <vt:lpstr>Lisa 11</vt:lpstr>
      <vt:lpstr>'LIsa 1'!Print_Titles</vt:lpstr>
      <vt:lpstr>'Lisa 2'!Print_Titles</vt:lpstr>
      <vt:lpstr>'Lisa 5'!Print_Titles</vt:lpstr>
      <vt:lpstr>'Lisa 6'!Print_Titles</vt:lpstr>
      <vt:lpstr>'Lisa 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2014-12-30T06:44:54Z</dcterms:modified>
</cp:coreProperties>
</file>